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8"/>
  <workbookPr defaultThemeVersion="166925"/>
  <mc:AlternateContent xmlns:mc="http://schemas.openxmlformats.org/markup-compatibility/2006">
    <mc:Choice Requires="x15">
      <x15ac:absPath xmlns:x15ac="http://schemas.microsoft.com/office/spreadsheetml/2010/11/ac" url="https://ichealthpartners.sharepoint.com/sites/Sustainability/Shared Documents/General/13. Carbon impact monitoring/"/>
    </mc:Choice>
  </mc:AlternateContent>
  <xr:revisionPtr revIDLastSave="0" documentId="8_{397C903A-C83D-4678-894A-7274D55CDDBD}" xr6:coauthVersionLast="47" xr6:coauthVersionMax="47" xr10:uidLastSave="{00000000-0000-0000-0000-000000000000}"/>
  <bookViews>
    <workbookView xWindow="-110" yWindow="-110" windowWidth="19420" windowHeight="10420" firstSheet="2" activeTab="2" xr2:uid="{00000000-000D-0000-FFFF-FFFF00000000}"/>
  </bookViews>
  <sheets>
    <sheet name="Notes" sheetId="5" r:id="rId1"/>
    <sheet name="GreenCalc" sheetId="4" r:id="rId2"/>
    <sheet name="GreenCalcv2" sheetId="9" r:id="rId3"/>
    <sheet name="Impact Assessment" sheetId="1" r:id="rId4"/>
    <sheet name="Summary" sheetId="3" r:id="rId5"/>
    <sheet name="Dropdown" sheetId="2" state="hidden" r:id="rId6"/>
    <sheet name="Useful Other Info" sheetId="7" r:id="rId7"/>
    <sheet name="North Bristol IA" sheetId="11" state="hidden" r:id="rId8"/>
    <sheet name="VersionControl" sheetId="12" state="hidden" r:id="rId9"/>
  </sheets>
  <externalReferences>
    <externalReference r:id="rId10"/>
  </externalReferences>
  <definedNames>
    <definedName name="Connection">[1]Defaults!$G$23</definedName>
    <definedName name="_xlnm.Print_Area" localSheetId="7">'North Bristol IA'!$C$1:$W$106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9" l="1"/>
  <c r="M15" i="5"/>
  <c r="D39" i="3"/>
  <c r="D38" i="3"/>
  <c r="D37" i="3"/>
  <c r="D36" i="3"/>
  <c r="F104" i="11" l="1"/>
  <c r="T83" i="11"/>
  <c r="D104" i="11" s="1"/>
  <c r="T82" i="11"/>
  <c r="V82" i="11" s="1"/>
  <c r="T81" i="11"/>
  <c r="D100" i="11" s="1"/>
  <c r="T80" i="11"/>
  <c r="D98" i="11" s="1"/>
  <c r="T79" i="11"/>
  <c r="D96" i="11" s="1"/>
  <c r="T78" i="11"/>
  <c r="V78" i="11" s="1"/>
  <c r="D94" i="11" l="1"/>
  <c r="V79" i="11"/>
  <c r="V83" i="11"/>
  <c r="V80" i="11"/>
  <c r="V81" i="11"/>
  <c r="D102" i="11"/>
  <c r="K3" i="9" l="1"/>
  <c r="L3" i="9" s="1"/>
  <c r="K4" i="9"/>
  <c r="K5" i="9"/>
  <c r="K6" i="9"/>
  <c r="L6" i="9" s="1"/>
  <c r="K7" i="9"/>
  <c r="K8" i="9"/>
  <c r="K9" i="9"/>
  <c r="L9" i="9" s="1"/>
  <c r="K10" i="9"/>
  <c r="L10" i="9" s="1"/>
  <c r="K13" i="9"/>
  <c r="K14" i="9"/>
  <c r="K15" i="9"/>
  <c r="L15" i="9" s="1"/>
  <c r="K16" i="9"/>
  <c r="L16" i="9" s="1"/>
  <c r="K17" i="9"/>
  <c r="L17" i="9" s="1"/>
  <c r="K18" i="9"/>
  <c r="L18" i="9" s="1"/>
  <c r="K19" i="9"/>
  <c r="K20" i="9"/>
  <c r="K21" i="9"/>
  <c r="K22" i="9"/>
  <c r="K23" i="9"/>
  <c r="L23" i="9" s="1"/>
  <c r="K2" i="9"/>
  <c r="L4" i="9"/>
  <c r="M4" i="9"/>
  <c r="L5" i="9"/>
  <c r="M5" i="9"/>
  <c r="L7" i="9"/>
  <c r="M7" i="9"/>
  <c r="L8" i="9"/>
  <c r="M8" i="9"/>
  <c r="L13" i="9"/>
  <c r="M13" i="9"/>
  <c r="L14" i="9"/>
  <c r="M14" i="9"/>
  <c r="L19" i="9"/>
  <c r="M19" i="9"/>
  <c r="L20" i="9"/>
  <c r="M20" i="9"/>
  <c r="L21" i="9"/>
  <c r="M21" i="9"/>
  <c r="L22" i="9"/>
  <c r="M22" i="9"/>
  <c r="M12" i="9"/>
  <c r="M6" i="9" l="1"/>
  <c r="M18" i="9"/>
  <c r="M17" i="9"/>
  <c r="M16" i="9"/>
  <c r="M10" i="9"/>
  <c r="M15" i="9"/>
  <c r="M9" i="9"/>
  <c r="M23" i="9"/>
  <c r="M3" i="9"/>
  <c r="L12" i="9"/>
  <c r="M11" i="9"/>
  <c r="K25" i="9" l="1"/>
  <c r="G3" i="9"/>
  <c r="G4" i="9"/>
  <c r="G2" i="9"/>
  <c r="M2" i="9" l="1"/>
  <c r="M25" i="9" s="1"/>
  <c r="H26" i="3" s="1"/>
  <c r="L2" i="9"/>
  <c r="L25" i="9" s="1"/>
  <c r="D26" i="3" s="1"/>
  <c r="O6" i="4"/>
  <c r="O7" i="4"/>
  <c r="O8" i="4"/>
  <c r="O9" i="4"/>
  <c r="O10" i="4"/>
  <c r="O12" i="4"/>
  <c r="O13" i="4"/>
  <c r="O14" i="4"/>
  <c r="O16" i="4"/>
  <c r="O4" i="4"/>
  <c r="N6" i="4"/>
  <c r="N7" i="4"/>
  <c r="N8" i="4"/>
  <c r="N9" i="4"/>
  <c r="N10" i="4"/>
  <c r="N12" i="4"/>
  <c r="N13" i="4"/>
  <c r="N14" i="4"/>
  <c r="N16" i="4"/>
  <c r="N4" i="4"/>
  <c r="M6" i="4"/>
  <c r="M7" i="4"/>
  <c r="M8" i="4"/>
  <c r="M9" i="4"/>
  <c r="M10" i="4"/>
  <c r="M12" i="4"/>
  <c r="M13" i="4"/>
  <c r="M14" i="4"/>
  <c r="M16" i="4"/>
  <c r="M4" i="4"/>
  <c r="J6" i="4"/>
  <c r="J7" i="4"/>
  <c r="J8" i="4"/>
  <c r="J9" i="4"/>
  <c r="J10" i="4"/>
  <c r="J12" i="4"/>
  <c r="J13" i="4"/>
  <c r="J14" i="4"/>
  <c r="J16" i="4"/>
  <c r="J4" i="4"/>
  <c r="I6" i="4"/>
  <c r="I7" i="4"/>
  <c r="I8" i="4"/>
  <c r="I9" i="4"/>
  <c r="I10" i="4"/>
  <c r="I12" i="4"/>
  <c r="I13" i="4"/>
  <c r="I14" i="4"/>
  <c r="I16" i="4"/>
  <c r="I4" i="4"/>
  <c r="H6" i="4"/>
  <c r="H7" i="4"/>
  <c r="H8" i="4"/>
  <c r="H9" i="4"/>
  <c r="H10" i="4"/>
  <c r="H12" i="4"/>
  <c r="H13" i="4"/>
  <c r="H14" i="4"/>
  <c r="H16" i="4"/>
  <c r="H4" i="4"/>
  <c r="Q14" i="4" l="1"/>
  <c r="R14" i="4"/>
  <c r="Q12" i="4"/>
  <c r="S8" i="4"/>
  <c r="S4" i="4"/>
  <c r="R10" i="4"/>
  <c r="S14" i="4"/>
  <c r="Q16" i="4"/>
  <c r="Q7" i="4"/>
  <c r="Q6" i="4"/>
  <c r="S10" i="4"/>
  <c r="R6" i="4"/>
  <c r="R4" i="4"/>
  <c r="Q9" i="4"/>
  <c r="R13" i="4"/>
  <c r="S16" i="4"/>
  <c r="Q8" i="4"/>
  <c r="S13" i="4"/>
  <c r="S12" i="4"/>
  <c r="S9" i="4"/>
  <c r="S7" i="4"/>
  <c r="S6" i="4"/>
  <c r="R16" i="4"/>
  <c r="Q13" i="4"/>
  <c r="R12" i="4"/>
  <c r="Q10" i="4"/>
  <c r="R9" i="4"/>
  <c r="R8" i="4"/>
  <c r="R7" i="4"/>
  <c r="Q4" i="4"/>
  <c r="O17" i="4"/>
  <c r="N17" i="4"/>
  <c r="M17" i="4"/>
  <c r="H17" i="4"/>
  <c r="I17" i="4"/>
  <c r="J17" i="4"/>
  <c r="S17" i="4" l="1"/>
  <c r="F25" i="3" s="1"/>
  <c r="Q17" i="4"/>
  <c r="D25" i="3" s="1"/>
  <c r="R17" i="4"/>
  <c r="E25" i="3" s="1"/>
  <c r="B13" i="3"/>
  <c r="B12" i="3"/>
  <c r="B11" i="3"/>
  <c r="B10" i="3"/>
  <c r="B9" i="3"/>
  <c r="B8" i="3"/>
  <c r="B7" i="3"/>
  <c r="B6" i="3"/>
  <c r="D23" i="1"/>
  <c r="D16" i="1"/>
  <c r="D38" i="1"/>
  <c r="D3" i="1"/>
  <c r="D4" i="1"/>
  <c r="D5" i="1"/>
  <c r="D6" i="1"/>
  <c r="D7" i="1"/>
  <c r="D9" i="1"/>
  <c r="D10" i="1"/>
  <c r="D11" i="1"/>
  <c r="D12" i="1"/>
  <c r="D13" i="1"/>
  <c r="D14" i="1"/>
  <c r="D18" i="1"/>
  <c r="D19" i="1"/>
  <c r="D22" i="1"/>
  <c r="D26" i="1"/>
  <c r="D28" i="1"/>
  <c r="D29" i="1"/>
  <c r="D30" i="1"/>
  <c r="D32" i="1"/>
  <c r="D33" i="1"/>
  <c r="D34" i="1"/>
  <c r="D35" i="1"/>
  <c r="D37" i="1"/>
  <c r="D40" i="1"/>
  <c r="D41" i="1"/>
  <c r="D42" i="1"/>
  <c r="D44" i="1"/>
  <c r="E44" i="1" s="1"/>
  <c r="C12" i="3" s="1"/>
  <c r="D12" i="3" s="1"/>
  <c r="D46" i="1"/>
  <c r="E46" i="1" s="1"/>
  <c r="C13" i="3" s="1"/>
  <c r="D13" i="3" s="1"/>
  <c r="D2" i="1"/>
  <c r="E37" i="1" l="1"/>
  <c r="C11" i="3" s="1"/>
  <c r="D11" i="3" s="1"/>
  <c r="E32" i="1"/>
  <c r="C10" i="3" s="1"/>
  <c r="D10" i="3" s="1"/>
  <c r="E26" i="1"/>
  <c r="C9" i="3" s="1"/>
  <c r="D9" i="3" s="1"/>
  <c r="C8" i="3"/>
  <c r="C7" i="3"/>
  <c r="D7" i="3" s="1"/>
  <c r="C6" i="3"/>
  <c r="D6" i="3" s="1"/>
  <c r="C15" i="3" l="1"/>
  <c r="D8" i="3"/>
  <c r="C21" i="3" s="1"/>
  <c r="C18" i="3" l="1"/>
  <c r="C22" i="3"/>
  <c r="D21" i="3" s="1"/>
  <c r="C19" i="3"/>
  <c r="C20" i="3"/>
  <c r="D20" i="3" s="1"/>
  <c r="D18" i="3" l="1"/>
  <c r="D3" i="3" s="1" a="1"/>
  <c r="D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tc={FE0C6A48-2620-4750-A1C4-8DF3B14E696C}</author>
  </authors>
  <commentList>
    <comment ref="B39" authorId="0" shapeId="0" xr:uid="{00000000-0006-0000-0300-000001000000}">
      <text>
        <t>[Threaded comment]
Your version of Excel allows you to read this threaded comment; however, any edits to it will get removed if the file is opened in a newer version of Excel. Learn more: https://go.microsoft.com/fwlink/?linkid=870924
Comment:
    http://www.instituteofhealthequity.org/about-our-work/working-toward-heath-equity- Is this the link?</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<sst xmlns="http://schemas.openxmlformats.org/spreadsheetml/2006/main" count="439" uniqueCount="275">
  <si>
    <t>Environmental and Social Sustainability in NHS Innovation</t>
  </si>
  <si>
    <r>
      <t xml:space="preserve">The purpose of this document is to help Innovators / Organisations who are working with the Academic Health Science Networks to think about Environmental and Social Sustainability; and to be able to provide high level quantification of impact. The document should not be seen as a full environmental/social sustainability assessment and independent advice/assessment may be required.   If using any outputs from this toolkit it may be prudent to caveat with a sentence such as - "the information provided is based on reliable sources of information. Whilst every effort has been made to ensure accuracy - the estimates provided are not a comprehensive assessment and therefore subject to interpretation"
The document has been put together using information predominantly from the Sustainable Development Unit (link below) and all rights are reserved. 
The tabs marked Green can be used to input data / assessment responses. "Summary" tab will provide a high level summary of this information. "Useful Other Info" tab provides links to further toolkits and information. There are two Green Calculators - v2 has more up to date C02e data but does not calculate water and waste.  Both can be used.
</t>
    </r>
    <r>
      <rPr>
        <b/>
        <sz val="12"/>
        <color rgb="FFFF0000"/>
        <rFont val="Calibri"/>
        <family val="2"/>
        <scheme val="minor"/>
      </rPr>
      <t xml:space="preserve">PLEASE DOWNLOAD AND SAVE A COPY OF THIS SPREADSHEET IF YOU WISH TO USE IT - DO NOT SAVE THIS VERSION
</t>
    </r>
    <r>
      <rPr>
        <sz val="12"/>
        <color theme="1"/>
        <rFont val="Calibri"/>
        <family val="2"/>
        <scheme val="minor"/>
      </rPr>
      <t xml:space="preserve">
For further help and guidance please contact Pete Waddingham (Programme Manager) Y&amp;H AHSN</t>
    </r>
  </si>
  <si>
    <t>pete.waddingham@yhahsn.com</t>
  </si>
  <si>
    <t>Last Updated:</t>
  </si>
  <si>
    <t>Main Links Used</t>
  </si>
  <si>
    <t>https://www.sduhealth.org.uk/areas-of-focus/carbon-hotspots/pharmaceuticals/cspm/sustainable-care-pathways-guidance.aspx</t>
  </si>
  <si>
    <t>https://www.sduhealth.org.uk/delivery/evaluate.aspx</t>
  </si>
  <si>
    <t>Green Calculator 
(Estimated Impact per Unit)
Reference Values</t>
  </si>
  <si>
    <t>Current Position OR Saving Estimate</t>
  </si>
  <si>
    <t>Future Estimated Position</t>
  </si>
  <si>
    <t>Saving Estimate</t>
  </si>
  <si>
    <t>ENTER VALUES IN YELLOW</t>
  </si>
  <si>
    <t>Positive values = savings
Negative values = higher emissions</t>
  </si>
  <si>
    <t>Module Area</t>
  </si>
  <si>
    <t>Units</t>
  </si>
  <si>
    <t>GHG emissions(kg CO2e)</t>
  </si>
  <si>
    <t>Fresh water use (m3)</t>
  </si>
  <si>
    <t>Waste generated (kg)</t>
  </si>
  <si>
    <t xml:space="preserve">1. GP consultation </t>
  </si>
  <si>
    <t>Per visit</t>
  </si>
  <si>
    <t>2. Patient travel</t>
  </si>
  <si>
    <t xml:space="preserve">Self – to GP </t>
  </si>
  <si>
    <t>Per single trip</t>
  </si>
  <si>
    <t>Self – to elective care</t>
  </si>
  <si>
    <t>Provided non-emergency</t>
  </si>
  <si>
    <t>Provided emergency</t>
  </si>
  <si>
    <t>3. Emergency department</t>
  </si>
  <si>
    <t>4. Inpatient admission</t>
  </si>
  <si>
    <t>Low intensity</t>
  </si>
  <si>
    <t>Per day</t>
  </si>
  <si>
    <t>High intensity</t>
  </si>
  <si>
    <t>5. Surgical procedure</t>
  </si>
  <si>
    <t>Per average surgery</t>
  </si>
  <si>
    <t>6. Self-management</t>
  </si>
  <si>
    <t>Patient education session</t>
  </si>
  <si>
    <t>Per session</t>
  </si>
  <si>
    <t>Total</t>
  </si>
  <si>
    <t>Notes</t>
  </si>
  <si>
    <t xml:space="preserve">Please use this calculator to estimate impact across 3 broad headings 1) Green House Gas emissions GHG 2) Fresh Water Use 3) Waste Generated.  Use the calculator to either show current position against future OR just estimated saving. For example, if there are currently 10 GP consultations and in the future this is estimated to be 5, the saving estimate will be 5 consultations.  5 could either be input into cell G4 OR you can put 10 in G4 and 5 in L4. 
(if using Estimated saving only - use a negative number if est.impact is negative e.g. more units than is case at present)
</t>
  </si>
  <si>
    <t>Source of Info</t>
  </si>
  <si>
    <t>Setting</t>
  </si>
  <si>
    <t>Activity type</t>
  </si>
  <si>
    <t>Cost per unit</t>
  </si>
  <si>
    <t>Carbon per unit (kgCO2e)</t>
  </si>
  <si>
    <t>Carbon cost</t>
  </si>
  <si>
    <t>Total cost including carbon cost</t>
  </si>
  <si>
    <r>
      <t xml:space="preserve">Baseline  or Estimated impact </t>
    </r>
    <r>
      <rPr>
        <sz val="8"/>
        <color theme="1"/>
        <rFont val="Calibri"/>
        <family val="2"/>
        <scheme val="minor"/>
      </rPr>
      <t>(if using Estimated Impact only - use a negative number if est.impact is negative e.g. more units than is case at present)</t>
    </r>
  </si>
  <si>
    <r>
      <t xml:space="preserve">Future Scenario </t>
    </r>
    <r>
      <rPr>
        <sz val="8"/>
        <color theme="1"/>
        <rFont val="Calibri"/>
        <family val="2"/>
        <scheme val="minor"/>
      </rPr>
      <t>(only use this colum if comparing basline to future)</t>
    </r>
  </si>
  <si>
    <t>Units - Reduction/Increase</t>
  </si>
  <si>
    <t>Carbon cost (£)</t>
  </si>
  <si>
    <t>Acute</t>
  </si>
  <si>
    <t xml:space="preserve">Elective inpatient stays, average cost per episode </t>
  </si>
  <si>
    <t xml:space="preserve">Elective inpatient (paediatrics), average cost per stay </t>
  </si>
  <si>
    <t>Non elective inpatient stays, average cost per episode</t>
  </si>
  <si>
    <t xml:space="preserve">Day cases HRG data (finished consultant episodes) </t>
  </si>
  <si>
    <t xml:space="preserve">Outpatient attendances </t>
  </si>
  <si>
    <t>Ambulance</t>
  </si>
  <si>
    <t xml:space="preserve">Ambulance - See and treat and refer </t>
  </si>
  <si>
    <t xml:space="preserve">Ambulance - See and treat and convey </t>
  </si>
  <si>
    <t>Community</t>
  </si>
  <si>
    <t>Community services – children’s physiotherapy  (group session)</t>
  </si>
  <si>
    <t>Community services – children’s physiotherapy (one to one)</t>
  </si>
  <si>
    <t>GP</t>
  </si>
  <si>
    <t>Cost per GP surgery consultation lasting 9.22 minutes (including direct care staff costs and qualifications.)</t>
  </si>
  <si>
    <t>Prescription costs per consultation (net ingredient cost)</t>
  </si>
  <si>
    <t>Dentists</t>
  </si>
  <si>
    <t>Provider performer per hour</t>
  </si>
  <si>
    <t>per hour of patient contact</t>
  </si>
  <si>
    <t>Performer only per hour</t>
  </si>
  <si>
    <t>Mental Health</t>
  </si>
  <si>
    <t>Mental health care clusters (per bed day)</t>
  </si>
  <si>
    <t>Mental health care clusters (initial assessment)</t>
  </si>
  <si>
    <t>Alcohol services admitted (per bed day)</t>
  </si>
  <si>
    <t>Alcohol services (community) per care contact</t>
  </si>
  <si>
    <t>Drug services admitted (per bed day)</t>
  </si>
  <si>
    <t>Drug services community (per care contact)</t>
  </si>
  <si>
    <t xml:space="preserve">Cost per hour (social worker) </t>
  </si>
  <si>
    <t>Source:</t>
  </si>
  <si>
    <t>https://www.sduhealth.org.uk/policy-strategy/reporting/natural-resource-footprint-2018/carbon-hotspots.aspx</t>
  </si>
  <si>
    <t>Negative numbers = negative impact i.e. an increase</t>
  </si>
  <si>
    <t>Domain</t>
  </si>
  <si>
    <t>Review questions</t>
  </si>
  <si>
    <t>Impact</t>
  </si>
  <si>
    <t>Score</t>
  </si>
  <si>
    <t>Estimated Domain Impact</t>
  </si>
  <si>
    <t>Notes / Evidence Used</t>
  </si>
  <si>
    <t>Models of Care</t>
  </si>
  <si>
    <t xml:space="preserve">Will it minimise ‘care miles’ making better use of new technologies such as telecare and telehealth, delivering care in settings closer to people’s homes? </t>
  </si>
  <si>
    <t>Positive</t>
  </si>
  <si>
    <t xml:space="preserve">Will it create incentives to promote prevention, healthy behaviours, mental wellbeing, living independently and self-management? </t>
  </si>
  <si>
    <t xml:space="preserve">Will it provide evidence-based, personalised care that achieves the best possible health and well-being outcomes with the resources available? </t>
  </si>
  <si>
    <t>Negative</t>
  </si>
  <si>
    <t>Will it reduce avoidable hospital admissions or permanent admissions to residential care or nursing homes?</t>
  </si>
  <si>
    <t xml:space="preserve">Unknown  </t>
  </si>
  <si>
    <t>Will it pay for services based on health outcomes rather than activity for example through personal budgets?</t>
  </si>
  <si>
    <t>Neutral</t>
  </si>
  <si>
    <t>Will it deliver integrated care, that co-ordinate different elements of care more effectively and remove duplication and redundancy from care pathways?</t>
  </si>
  <si>
    <t xml:space="preserve">More info: www.sduhealth.org.uk/areas-of-focus/clinical-and-care-models.aspx </t>
  </si>
  <si>
    <t xml:space="preserve">Travel </t>
  </si>
  <si>
    <t>Will it reduce ‘care miles’ (telecare, care closer) to home?</t>
  </si>
  <si>
    <t xml:space="preserve">Will it reduce repeat appointments? </t>
  </si>
  <si>
    <t xml:space="preserve">Will it provide / improve / promote alternatives to car based transport (e.g. public transport, walking and cycling)? </t>
  </si>
  <si>
    <t xml:space="preserve">Will it support more efficient use of cars (car sharing, low emission vehicles, community transport, environmentally friendly fuels and technologies)? </t>
  </si>
  <si>
    <t xml:space="preserve">Will it improve access to services and facilities for vulnerable or disadvantaged groups or individuals? </t>
  </si>
  <si>
    <t>Have you quantified the health outcomes via the HOTT (Health Outcomes of Travel Tool)</t>
  </si>
  <si>
    <t>More info: www.sduhealth.org.uk/areas-of-focus/carbon-hotspots/travel.aspx and https://www.sduhealth.org.uk/delivery/measure/health-outcomes-travel-tool.aspx</t>
  </si>
  <si>
    <t xml:space="preserve">Procurement </t>
  </si>
  <si>
    <t xml:space="preserve">Will it specify social, economic and environmental outcomes to be accounted for in procurement and delivery in line with the Public Services (Social Value) Act 2012? </t>
  </si>
  <si>
    <t>Not applicable</t>
  </si>
  <si>
    <t>More info: www.sduhealth.org.uk/policy-strategy/legal-policy-framework/public-services-social-value-act.aspx</t>
  </si>
  <si>
    <t xml:space="preserve">Will it stimulate innovation among providers of services related to the delivery of the organisations’ social, economic and environmental objectives? </t>
  </si>
  <si>
    <t>Will it reduce waste, environmental hazards and toxic materials for example by reducing PVC, antibiotic use, air pollution, noise, mining and deforestation?</t>
  </si>
  <si>
    <t>Will it reduce use of natural resources such as raw materials, embedded water, and energy to promote a circular economy?</t>
  </si>
  <si>
    <t>More info: https://ec.europa.eu/environment/circular-economy/index_en.htm</t>
  </si>
  <si>
    <t>Will it support the local economy through local suppliers, SMEs or engage with third sector or community groups?</t>
  </si>
  <si>
    <t xml:space="preserve">Will it promote ethical purchasing of goods or services e.g. increasing transparency of modern slavery in the supply chain globally? </t>
  </si>
  <si>
    <t>More info: http://www.bma.org.uk/working-for-change/international-affairs/fair-medical-trade/tools-and-resources/ethical-procurement-guidance</t>
  </si>
  <si>
    <t>More info: https://www.sduhealth.org.uk/areas-of-focus/commissioning-and-procurement/procurement.aspx</t>
  </si>
  <si>
    <t xml:space="preserve">Facilities Management </t>
  </si>
  <si>
    <t xml:space="preserve">Will it reduce the amount of waste produced or increase the amount of waste recycled? </t>
  </si>
  <si>
    <t>More info: http://www.sduhealth.org.uk/areas-of-focus/carbon-hotspots/waste.aspx</t>
  </si>
  <si>
    <t>Will it reduce water consumption?</t>
  </si>
  <si>
    <t xml:space="preserve">Will it improve the resource efficiency of new or refurbished buildings (water, energy, density, use of existing buildings, designing for a longer lifespan)? </t>
  </si>
  <si>
    <t xml:space="preserve">Will it improve green space and access to green space? </t>
  </si>
  <si>
    <t xml:space="preserve">More info: http://www.sduhealth.org.uk/areas-of-focus/carbon-hotspots/energy.aspx </t>
  </si>
  <si>
    <t xml:space="preserve">Workforce </t>
  </si>
  <si>
    <t xml:space="preserve">Will it provide employment opportunities for local people? </t>
  </si>
  <si>
    <t xml:space="preserve">Will it promote or support equal employment opportunities? </t>
  </si>
  <si>
    <t xml:space="preserve">Will it promote healthy working lives (including health and safety at work, work-life/home-life balance and family friendly policies)? </t>
  </si>
  <si>
    <t xml:space="preserve">Will it offer employment opportunities to disadvantaged groups and pay above living wage? </t>
  </si>
  <si>
    <t xml:space="preserve">More info: http://www.sduhealth.org.uk/areas-of-focus/social-value.aspx </t>
  </si>
  <si>
    <t xml:space="preserve">Community Engagement </t>
  </si>
  <si>
    <t xml:space="preserve">Will it promote health, increase community resilience, social cohesion, reduce social isolation and support sustainable development? </t>
  </si>
  <si>
    <t>Will it reduce inequalities in health and access to services?</t>
  </si>
  <si>
    <t>More info: www.instituteofhealthequity.org/projects/working-for-health-equity-the-role-of-health-professionals</t>
  </si>
  <si>
    <t>Will it increase participation including patients, the public, health professionals and elected officials to contribute to decision making?</t>
  </si>
  <si>
    <t xml:space="preserve">Have you sought the views of our communities in relation to the impact on sustainable development for this activity? </t>
  </si>
  <si>
    <t>Will it increase peer-support mechanisms?</t>
  </si>
  <si>
    <t xml:space="preserve">More info: http://www.sduhealth.org.uk/areas-of-focus/community-resilience.aspx </t>
  </si>
  <si>
    <t xml:space="preserve">Adaptation to Climate Change </t>
  </si>
  <si>
    <t xml:space="preserve">Will it support mitigation of the likely effects of climate change (e.g. identifying proactive and community support for vulnerable groups; contingency planning for flood, heatwave and other weather extremes)? </t>
  </si>
  <si>
    <t xml:space="preserve">More info: http://www.sduhealth.org.uk/areas-of-focus/community-resilience/community-resilience-copy.aspx </t>
  </si>
  <si>
    <t>Estimated carbon benefit</t>
  </si>
  <si>
    <r>
      <t>What is the estimated carbon benefit (in terms of tCO</t>
    </r>
    <r>
      <rPr>
        <vertAlign val="subscript"/>
        <sz val="10"/>
        <color rgb="FF000000"/>
        <rFont val="Calibri"/>
        <family val="2"/>
        <scheme val="minor"/>
      </rPr>
      <t>2</t>
    </r>
    <r>
      <rPr>
        <sz val="10"/>
        <color rgb="FF000000"/>
        <rFont val="Calibri"/>
        <family val="2"/>
        <scheme val="minor"/>
      </rPr>
      <t>e) from the implementation of this project? As opposed to the current business as usual position. (See GreenCalc tab and the following guidance:)</t>
    </r>
  </si>
  <si>
    <t xml:space="preserve">More info: http://www.sduhealth.org.uk/areas-of-focus/carbon-hotspots/pharmaceuticals/cspm/sustainable-care-pathways-guidance.aspx </t>
  </si>
  <si>
    <t>Name of Product / Innovation</t>
  </si>
  <si>
    <t>Overall Assessment Score</t>
  </si>
  <si>
    <t>Please note a "Positive Green Impact" / "Negative Green Impact" score is a high level analysis of impact and should not be seen as full quantitative impact assessment. A full assessment may be prudent in some cases - depending on business case requirements.</t>
  </si>
  <si>
    <t>Acme Inc Innovation</t>
  </si>
  <si>
    <t>Domain Impact</t>
  </si>
  <si>
    <t>Total Score</t>
  </si>
  <si>
    <t>Please note a score of &gt;1 should be seen as having a more positive than negative impact. Comparison to the "total possible score" should be conducted with caution i.e. those innovations with a high positive score should be seen as having excellent value - but a low positive score does not mean the project/innovation is not beneficial.</t>
  </si>
  <si>
    <t>Total Possible Score</t>
  </si>
  <si>
    <t>Negative Impact - Consider Not Doing</t>
  </si>
  <si>
    <t>These boxes just sum the Domains by each category</t>
  </si>
  <si>
    <t>Negative Impact - Proceed with Care</t>
  </si>
  <si>
    <t>Neutral Impact</t>
  </si>
  <si>
    <t>Positive Impact</t>
  </si>
  <si>
    <t>Positive Impact - Excellent Added Value</t>
  </si>
  <si>
    <t>Carbon Cost (£)</t>
  </si>
  <si>
    <t>Green Calculator - Saving Estimate*</t>
  </si>
  <si>
    <t>Green Calculator v2 - Saving Estimate*</t>
  </si>
  <si>
    <t>Please note the saving estimates do not include any resource impact on the supply chain of the actual innovation / product / service itself.  For example, if Product/Innovation X prevents 10 GP consultations - then the savings will be calculated above. However, it does not quantify the impact that may have gone into the production of that product/innovation e.g. the raw materials / supply chain miles etc. For guidance on how to do this please use the contact on the Notes tab.</t>
  </si>
  <si>
    <t>COMPARISON METHODOLOGY</t>
  </si>
  <si>
    <t>It may be useful to convert CO2e / waste water / waste into more meaningful numbers when communicting with external stakeholders. The following provides some examples of this.</t>
  </si>
  <si>
    <t>INPUT NUMBERS</t>
  </si>
  <si>
    <t>CO2 (tonnes)</t>
  </si>
  <si>
    <t>m2 sea ice melted</t>
  </si>
  <si>
    <t>Kg CO2</t>
  </si>
  <si>
    <t>km car miles avoided</t>
  </si>
  <si>
    <t>m3 water</t>
  </si>
  <si>
    <t>Olympic Swimming pools waste water avoided</t>
  </si>
  <si>
    <t>kg Waste</t>
  </si>
  <si>
    <t xml:space="preserve">Bags of sugar of waste avoided </t>
  </si>
  <si>
    <t>Workings</t>
  </si>
  <si>
    <t>Sea Ice melted - m2 per CO2 (tonne)</t>
  </si>
  <si>
    <t>Source</t>
  </si>
  <si>
    <t>Car KM - C02 (kg) per km</t>
  </si>
  <si>
    <t>Olympic Swimming Pool volume (m3)</t>
  </si>
  <si>
    <t>Bag of Sugar (kg)</t>
  </si>
  <si>
    <t>?</t>
  </si>
  <si>
    <t>n/a</t>
  </si>
  <si>
    <t>Useful Supporting Resources</t>
  </si>
  <si>
    <t>Pharmaceuticals and Medical device</t>
  </si>
  <si>
    <t>The following link provides useful guidance for Innovators wanting to do a more detailed analysis on the carbon footprint of pharmaceuticals and medical devices.</t>
  </si>
  <si>
    <t>https://www.sduhealth.org.uk/areas-of-focus/carbon-hotspots/pharmaceuticals/cspm/carbon-footprint-guidance.aspx</t>
  </si>
  <si>
    <t>Travel</t>
  </si>
  <si>
    <t xml:space="preserve">The SDU’s Health Outcomes of Travel Tool (HOTT) helps NHS organisations measure the impact their travel and transport has in environmental, financial and health terms. Please scroll to the bottom of the website and click on the link marked "Health Outcomes Travel Tool V3". The tabs that may be of most use to Innovators are "Supply Chain" and "Internal Logistics" </t>
  </si>
  <si>
    <t>https://www.sduhealth.org.uk/delivery/measure/health-outcomes-travel-tool.aspx</t>
  </si>
  <si>
    <t>Social Value</t>
  </si>
  <si>
    <t xml:space="preserve">The following link has a calculator which is intended for organisations operating within the health and social care system that would like to capture and quantify some of the environmental and socio-economic benefits (social value) associated with their processes and operations. These include, procurement, service design and commissioning decisions.  </t>
  </si>
  <si>
    <t>https://www.sduhealth.org.uk/areas-of-focus/social-value/social-value-calculator.aspx</t>
  </si>
  <si>
    <t>Blister Packs Carbon Tool</t>
  </si>
  <si>
    <t>The aim of the tool is to provide a quick approximation of the carbon impacts of pharmaceutical tablets in blister packs.</t>
  </si>
  <si>
    <t>https://www.abpi.org.uk/medicine-discovery/building-a-thriving-environment-for-medicine-discovery/how-do-we-monitor-and-regulate-medicines/sustainability/</t>
  </si>
  <si>
    <t>DHL Carbon Calculator</t>
  </si>
  <si>
    <t>A useful carbon toolkit for assessing transportation impact from a Global Supply Chain company (please note - any outputs from this calculator are for user discretion/verification)</t>
  </si>
  <si>
    <t>https://dhl-carboncalculator.com/</t>
  </si>
  <si>
    <t>SHC Pathway Calculator</t>
  </si>
  <si>
    <t>The Sustainable Healthcare Coalition have created a pathway caclulator.</t>
  </si>
  <si>
    <t>https://shcpathways.org/full-calculator/</t>
  </si>
  <si>
    <t xml:space="preserve">Definition of CO2e </t>
  </si>
  <si>
    <t xml:space="preserve"> https://ecometrica.com/assets/GHGs-CO2-CO2e-and-Carbon-What-Do-These-Mean-v2.1.pdf</t>
  </si>
  <si>
    <t>SHC Resources</t>
  </si>
  <si>
    <t>The Sustainable Healthcare Coalition have created a download area. Here are the modules that are also on SDU website - plus some useful case studies.</t>
  </si>
  <si>
    <t>https://shcoalition.org/download-area/</t>
  </si>
  <si>
    <t xml:space="preserve">Please use contact details on notes tab for further help or to add useful resource. </t>
  </si>
  <si>
    <t xml:space="preserve">This SIA has been included as another example of a simple to use SIA. All rights reserved to North Bristol NHS Trust. </t>
  </si>
  <si>
    <t>Business Case 
Sustainability Impact Assessment (SIA)</t>
  </si>
  <si>
    <t>Sustainability Impact Assessment</t>
  </si>
  <si>
    <t>1. Carbon Emissions</t>
  </si>
  <si>
    <t>There will be carbon emissions associated with the supply chain (manufacturing, transportation, use, maintenance, end of life disposal)</t>
  </si>
  <si>
    <t>There will be carbon emissions associated with energy consumption (electricity, gas, oi)</t>
  </si>
  <si>
    <t>There will be carbon emissions associated with the use of anaesthetics, pharmaceuticals or medical devices</t>
  </si>
  <si>
    <t>There will be carbon emissions associated with NBT fleet transport</t>
  </si>
  <si>
    <t xml:space="preserve">There will be carbon emissions associated within waste generation and disposal </t>
  </si>
  <si>
    <t>Insert score</t>
  </si>
  <si>
    <t>There will be carbon emissions associated with staff and patient travel</t>
  </si>
  <si>
    <t>2. Travel and vehicle use</t>
  </si>
  <si>
    <t xml:space="preserve">There will be increased vehicle mileage from patient/visitor travel </t>
  </si>
  <si>
    <t>There will be increased vehicle mileage from staff travel (commuting, business travel)</t>
  </si>
  <si>
    <t>Not Applicable</t>
  </si>
  <si>
    <t>There will be increased mileage from Facilities Management travel (e.g. portering, sterile services, domestic services, linen and laundry, etc.)</t>
  </si>
  <si>
    <t xml:space="preserve">Disagree </t>
  </si>
  <si>
    <t xml:space="preserve">There will be increased vehicle mileage from contractor / service provider travel </t>
  </si>
  <si>
    <t>3. Procurement of goods and services</t>
  </si>
  <si>
    <t>Strongly Agree</t>
  </si>
  <si>
    <t xml:space="preserve">There will be increased use of anaesthetic gases, pharmaceuticals or medical devices </t>
  </si>
  <si>
    <t xml:space="preserve">There will be increased single use items (e.g.  plastics, cardboard, packaging, etc. )  </t>
  </si>
  <si>
    <t>There will be a physical change to site infrastructure (e.g. building construction, refurbishment, alterations, demolition )</t>
  </si>
  <si>
    <t>There will be a change to a service contract</t>
  </si>
  <si>
    <t>4. Resource use (facilities management)</t>
  </si>
  <si>
    <t>There will be increased usage of utilities (e.g. electricity, gas, oil, water, sewerage, etc. )</t>
  </si>
  <si>
    <t>There will be increased generation of waste and recycling (e.g. clinical non clinical, construction, maintenance, etc.)</t>
  </si>
  <si>
    <t>There will be increased usage of paper products (e.g. forms, records, patient letters, etc.)</t>
  </si>
  <si>
    <t>There will be increased usage of FM support services (e.g. sterile services, domestic services, linen and  laundry, portering, catering, etc.)</t>
  </si>
  <si>
    <t>There will be increased usage of Information, Communication and Technology (e.g. ICT devices, support, infrastructure, clinical engineering or maintenance)</t>
  </si>
  <si>
    <t>There will be a change of building use, adaptation or infrastructure  (e.g. variations, building alterations  or minor new works process)</t>
  </si>
  <si>
    <t>5. Resilience and climate adaptation</t>
  </si>
  <si>
    <t>There will be a risk to business continuity during extreme weather (heatwave, snow and ice, extreme storm conditions)</t>
  </si>
  <si>
    <t>There will be a risk to business continuity due to resource availability (e.g. pharmaceutical products, medical devices, fuel shortages)</t>
  </si>
  <si>
    <t>There will be a risk to business continuity due to failed infrastructure  (e.g. transport, buildings, I,MT, utilities, etc.)</t>
  </si>
  <si>
    <t>There will be a risk to business continuity due to failed contracted services (e.g. critical supply chain, non critical supply chain, etc.)</t>
  </si>
  <si>
    <t>There will be a risk to business continuity due to lack of staff (e.g. critical staffing levels)</t>
  </si>
  <si>
    <t>6. Workforce and community</t>
  </si>
  <si>
    <t>There will be a negative local environmental impact on the hospital estate and local community (e.g. air quality, parking, noise, nuisance, etc.)</t>
  </si>
  <si>
    <t>There will be a negative impact on patient health outcomes  (e.g. increase re-admission)</t>
  </si>
  <si>
    <t>There will be a negative impact on staff health (e.g. staff sickness rate, staff morale, change fatigue)</t>
  </si>
  <si>
    <t>There will be a negative impact on green space (e.g. reduction of green space onsite)</t>
  </si>
  <si>
    <t>Sustainability Impact</t>
  </si>
  <si>
    <t>Score %</t>
  </si>
  <si>
    <t>Risk</t>
  </si>
  <si>
    <t>Carbon Emissions</t>
  </si>
  <si>
    <t>Travel and Vehicle Use</t>
  </si>
  <si>
    <t>Procurement of Goods and Service Contracts</t>
  </si>
  <si>
    <t>Resource Use (Facilities Management)</t>
  </si>
  <si>
    <t>Resilience and Climate Adaptation</t>
  </si>
  <si>
    <t>Workforce and Community</t>
  </si>
  <si>
    <t>Sustainable Business Planning:  Mitigation Action Plan</t>
  </si>
  <si>
    <t>Business Case Name:</t>
  </si>
  <si>
    <t>Insert here</t>
  </si>
  <si>
    <t xml:space="preserve">Reference No: </t>
  </si>
  <si>
    <t xml:space="preserve">Insert here </t>
  </si>
  <si>
    <t>Mitigation Action</t>
  </si>
  <si>
    <t>Lead</t>
  </si>
  <si>
    <t>Due date</t>
  </si>
  <si>
    <t>TBC</t>
  </si>
  <si>
    <t>Insert due date</t>
  </si>
  <si>
    <t>Travel and vehicle use</t>
  </si>
  <si>
    <t>Procurement of goods and services</t>
  </si>
  <si>
    <t>Resource use (energy, water, waste etc.)</t>
  </si>
  <si>
    <t>Date</t>
  </si>
  <si>
    <t>Name</t>
  </si>
  <si>
    <t>Checked all formulas still work. Reviewed RCGPs IA but decided not to include it as the two in this document seem comprehensive enough at this stage.</t>
  </si>
  <si>
    <t>Pete Waddingham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</si>
</sst>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Red]\-&quot;£&quot;#,##0"/>
    <numFmt numFmtId="165" formatCode="#,##0.0"/>
    <numFmt numFmtId="166" formatCode="&quot;£&quot;#,##0.00"/>
    <numFmt numFmtId="167" formatCode="&quot;£&quot;#,##0"/>
  </numFmts>
  <fonts count="51">
    <font>
      <sz val="11"/>
      <color theme="1"/>
      <name val="Calibri"/>
      <family val="2"/>
      <scheme val="minor"/>
    </font>
    <font>
      <b/>
      <sz val="11"/>
      <color theme="1"/>
      <name val="Calibri"/>
      <family val="2"/>
      <scheme val="minor"/>
    </font>
    <font>
      <u/>
      <sz val="11"/>
      <color theme="10"/>
      <name val="Calibri"/>
      <family val="2"/>
      <scheme val="minor"/>
    </font>
    <font>
      <sz val="9"/>
      <color theme="1"/>
      <name val="Calibri"/>
      <family val="2"/>
      <scheme val="minor"/>
    </font>
    <font>
      <sz val="9"/>
      <color rgb="FF000000"/>
      <name val="Arial"/>
      <family val="2"/>
    </font>
    <font>
      <b/>
      <sz val="12"/>
      <color theme="1"/>
      <name val="Calibri"/>
      <family val="2"/>
      <scheme val="minor"/>
    </font>
    <font>
      <b/>
      <sz val="14"/>
      <color theme="1"/>
      <name val="Calibri"/>
      <family val="2"/>
      <scheme val="minor"/>
    </font>
    <font>
      <sz val="12"/>
      <color theme="1"/>
      <name val="Calibri"/>
      <family val="2"/>
      <scheme val="minor"/>
    </font>
    <font>
      <i/>
      <sz val="10"/>
      <color theme="1"/>
      <name val="Calibri"/>
      <family val="2"/>
      <scheme val="minor"/>
    </font>
    <font>
      <sz val="10"/>
      <color theme="1"/>
      <name val="Calibri"/>
      <family val="2"/>
      <scheme val="minor"/>
    </font>
    <font>
      <u/>
      <sz val="10"/>
      <color theme="10"/>
      <name val="Calibri"/>
      <family val="2"/>
      <scheme val="minor"/>
    </font>
    <font>
      <b/>
      <sz val="16"/>
      <color theme="1"/>
      <name val="Calibri"/>
      <family val="2"/>
      <scheme val="minor"/>
    </font>
    <font>
      <u/>
      <sz val="12"/>
      <color theme="10"/>
      <name val="Calibri"/>
      <family val="2"/>
      <scheme val="minor"/>
    </font>
    <font>
      <b/>
      <sz val="10"/>
      <color rgb="FF000000"/>
      <name val="Calibri"/>
      <family val="2"/>
      <scheme val="minor"/>
    </font>
    <font>
      <sz val="10"/>
      <color rgb="FF000000"/>
      <name val="Calibri"/>
      <family val="2"/>
      <scheme val="minor"/>
    </font>
    <font>
      <sz val="10"/>
      <name val="Calibri"/>
      <family val="2"/>
      <scheme val="minor"/>
    </font>
    <font>
      <b/>
      <sz val="10"/>
      <color theme="1"/>
      <name val="Calibri"/>
      <family val="2"/>
      <scheme val="minor"/>
    </font>
    <font>
      <vertAlign val="subscript"/>
      <sz val="10"/>
      <color rgb="FF000000"/>
      <name val="Calibri"/>
      <family val="2"/>
      <scheme val="minor"/>
    </font>
    <font>
      <b/>
      <sz val="10"/>
      <color rgb="FF000000"/>
      <name val="Calibri"/>
      <family val="2"/>
    </font>
    <font>
      <sz val="10"/>
      <color rgb="FF000000"/>
      <name val="Calibri"/>
      <family val="2"/>
    </font>
    <font>
      <sz val="8"/>
      <color theme="1"/>
      <name val="Calibri"/>
      <family val="2"/>
      <scheme val="minor"/>
    </font>
    <font>
      <i/>
      <sz val="9"/>
      <color theme="1"/>
      <name val="Calibri"/>
      <family val="2"/>
      <scheme val="minor"/>
    </font>
    <font>
      <sz val="11"/>
      <color theme="1"/>
      <name val="Calibri"/>
      <family val="2"/>
      <scheme val="minor"/>
    </font>
    <font>
      <sz val="10"/>
      <name val="Arial"/>
      <family val="2"/>
    </font>
    <font>
      <b/>
      <sz val="11"/>
      <name val="Calibri"/>
      <family val="2"/>
      <scheme val="minor"/>
    </font>
    <font>
      <sz val="10"/>
      <color theme="0"/>
      <name val="Calibri"/>
      <family val="2"/>
      <scheme val="minor"/>
    </font>
    <font>
      <b/>
      <sz val="24"/>
      <name val="Calibri"/>
      <family val="2"/>
      <scheme val="minor"/>
    </font>
    <font>
      <b/>
      <sz val="24"/>
      <name val="Arial"/>
      <family val="2"/>
    </font>
    <font>
      <b/>
      <sz val="12"/>
      <name val="Arial"/>
      <family val="2"/>
    </font>
    <font>
      <sz val="12"/>
      <name val="Calibri"/>
      <family val="2"/>
      <scheme val="minor"/>
    </font>
    <font>
      <sz val="12"/>
      <name val="Arial"/>
      <family val="2"/>
    </font>
    <font>
      <b/>
      <sz val="12"/>
      <name val="Calibri"/>
      <family val="2"/>
      <scheme val="minor"/>
    </font>
    <font>
      <sz val="12"/>
      <color theme="0"/>
      <name val="Calibri"/>
      <family val="2"/>
      <scheme val="minor"/>
    </font>
    <font>
      <b/>
      <sz val="20"/>
      <name val="Calibri"/>
      <family val="2"/>
      <scheme val="minor"/>
    </font>
    <font>
      <sz val="11"/>
      <name val="Calibri"/>
      <family val="2"/>
      <scheme val="minor"/>
    </font>
    <font>
      <b/>
      <sz val="16"/>
      <name val="Calibri"/>
      <family val="2"/>
      <scheme val="minor"/>
    </font>
    <font>
      <b/>
      <sz val="10"/>
      <name val="Calibri"/>
      <family val="2"/>
      <scheme val="minor"/>
    </font>
    <font>
      <b/>
      <sz val="14"/>
      <name val="Calibri"/>
      <family val="2"/>
      <scheme val="minor"/>
    </font>
    <font>
      <sz val="12"/>
      <color theme="0"/>
      <name val="Arial"/>
      <family val="2"/>
    </font>
    <font>
      <b/>
      <sz val="22"/>
      <name val="Arial"/>
      <family val="2"/>
    </font>
    <font>
      <b/>
      <sz val="14"/>
      <name val="Arial"/>
      <family val="2"/>
    </font>
    <font>
      <sz val="14"/>
      <name val="Calibri"/>
      <family val="2"/>
      <scheme val="minor"/>
    </font>
    <font>
      <b/>
      <sz val="11"/>
      <name val="Arial"/>
      <family val="2"/>
    </font>
    <font>
      <sz val="11"/>
      <color theme="1"/>
      <name val="Arial"/>
      <family val="2"/>
    </font>
    <font>
      <sz val="11"/>
      <name val="Arial"/>
      <family val="2"/>
    </font>
    <font>
      <sz val="10"/>
      <color theme="1"/>
      <name val="Arial"/>
      <family val="2"/>
    </font>
    <font>
      <b/>
      <sz val="10"/>
      <name val="Arial"/>
      <family val="2"/>
    </font>
    <font>
      <sz val="16"/>
      <name val="Calibri"/>
      <family val="2"/>
      <scheme val="minor"/>
    </font>
    <font>
      <sz val="16"/>
      <color theme="0"/>
      <name val="Calibri"/>
      <family val="2"/>
      <scheme val="minor"/>
    </font>
    <font>
      <sz val="11"/>
      <color rgb="FF002060"/>
      <name val="Calibri"/>
      <family val="2"/>
      <scheme val="minor"/>
    </font>
    <font>
      <b/>
      <sz val="12"/>
      <color rgb="FFFF0000"/>
      <name val="Calibri"/>
      <family val="2"/>
      <scheme val="minor"/>
    </font>
  </fonts>
  <fills count="13">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rgb="FF92D05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2" fillId="0" borderId="0" applyNumberFormat="0" applyFill="0" applyBorder="0" applyAlignment="0" applyProtection="0"/>
    <xf numFmtId="0" fontId="23" fillId="0" borderId="0"/>
  </cellStyleXfs>
  <cellXfs count="242">
    <xf numFmtId="0" fontId="0" fillId="0" borderId="0" xfId="0"/>
    <xf numFmtId="0" fontId="3" fillId="0" borderId="0" xfId="0" applyFont="1"/>
    <xf numFmtId="0" fontId="4" fillId="0" borderId="0" xfId="0" applyFont="1" applyAlignment="1">
      <alignment vertical="center"/>
    </xf>
    <xf numFmtId="0" fontId="0" fillId="0" borderId="1" xfId="0" applyBorder="1"/>
    <xf numFmtId="0" fontId="1" fillId="0" borderId="0" xfId="0" applyFont="1"/>
    <xf numFmtId="0" fontId="1" fillId="0" borderId="1" xfId="0" applyFont="1" applyBorder="1" applyAlignment="1">
      <alignment horizontal="center" vertical="center"/>
    </xf>
    <xf numFmtId="0" fontId="0" fillId="0" borderId="0" xfId="0" applyAlignment="1">
      <alignment horizontal="center" vertical="center"/>
    </xf>
    <xf numFmtId="0" fontId="6" fillId="0" borderId="1" xfId="0" applyFont="1" applyBorder="1" applyAlignment="1">
      <alignment horizontal="center" vertical="center"/>
    </xf>
    <xf numFmtId="0" fontId="2" fillId="0" borderId="0" xfId="1"/>
    <xf numFmtId="0" fontId="0" fillId="0" borderId="0" xfId="0" applyAlignment="1">
      <alignment wrapText="1"/>
    </xf>
    <xf numFmtId="0" fontId="2" fillId="0" borderId="0" xfId="1" applyAlignment="1">
      <alignment wrapText="1"/>
    </xf>
    <xf numFmtId="0" fontId="0" fillId="0" borderId="0" xfId="0" applyAlignment="1">
      <alignment vertical="top"/>
    </xf>
    <xf numFmtId="0" fontId="1" fillId="0" borderId="1" xfId="0" applyFont="1" applyBorder="1"/>
    <xf numFmtId="0" fontId="7" fillId="0" borderId="0" xfId="0" applyFont="1"/>
    <xf numFmtId="0" fontId="6" fillId="0" borderId="0" xfId="0" applyFont="1" applyAlignment="1">
      <alignment horizontal="center"/>
    </xf>
    <xf numFmtId="0" fontId="10" fillId="0" borderId="1" xfId="1" applyFont="1" applyBorder="1" applyAlignment="1">
      <alignment horizontal="left" vertical="center" wrapText="1"/>
    </xf>
    <xf numFmtId="0" fontId="5" fillId="3" borderId="1" xfId="0" applyFont="1" applyFill="1" applyBorder="1" applyAlignment="1">
      <alignment horizontal="center" vertical="center"/>
    </xf>
    <xf numFmtId="0" fontId="1" fillId="5" borderId="1" xfId="0" applyFont="1" applyFill="1" applyBorder="1" applyAlignment="1">
      <alignment horizontal="center"/>
    </xf>
    <xf numFmtId="0" fontId="1" fillId="5" borderId="1" xfId="0" applyFont="1" applyFill="1" applyBorder="1" applyAlignment="1">
      <alignment horizontal="center" vertical="center"/>
    </xf>
    <xf numFmtId="0" fontId="5" fillId="5" borderId="1" xfId="0" applyFont="1" applyFill="1" applyBorder="1" applyAlignment="1">
      <alignment horizontal="center" vertical="center" wrapText="1"/>
    </xf>
    <xf numFmtId="0" fontId="5" fillId="5" borderId="1" xfId="0" applyFont="1" applyFill="1" applyBorder="1" applyAlignment="1">
      <alignment horizontal="center" vertical="center"/>
    </xf>
    <xf numFmtId="0" fontId="12" fillId="0" borderId="0" xfId="1" applyFont="1" applyAlignment="1">
      <alignment vertical="top"/>
    </xf>
    <xf numFmtId="0" fontId="7" fillId="0" borderId="0" xfId="0" applyFont="1" applyAlignment="1">
      <alignment vertical="top"/>
    </xf>
    <xf numFmtId="0" fontId="5" fillId="0" borderId="0" xfId="0" applyFont="1"/>
    <xf numFmtId="0" fontId="12" fillId="0" borderId="0" xfId="1" applyFont="1"/>
    <xf numFmtId="0" fontId="13" fillId="4" borderId="1" xfId="0" applyFont="1" applyFill="1" applyBorder="1" applyAlignment="1">
      <alignment horizontal="center" vertical="center" wrapText="1"/>
    </xf>
    <xf numFmtId="0" fontId="9" fillId="0" borderId="0" xfId="0" applyFont="1" applyAlignment="1">
      <alignment horizontal="left" vertical="top" wrapText="1"/>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10" fillId="3" borderId="1" xfId="1" applyFont="1" applyFill="1" applyBorder="1" applyAlignment="1">
      <alignment horizontal="left" vertical="center" wrapText="1"/>
    </xf>
    <xf numFmtId="0" fontId="9" fillId="0" borderId="0" xfId="0" applyFont="1" applyAlignment="1">
      <alignment horizontal="center" vertical="center"/>
    </xf>
    <xf numFmtId="0" fontId="9" fillId="0" borderId="0" xfId="0" applyFont="1"/>
    <xf numFmtId="0" fontId="16" fillId="0" borderId="0" xfId="0" applyFont="1"/>
    <xf numFmtId="0" fontId="16" fillId="0" borderId="0" xfId="0" applyFont="1" applyAlignment="1">
      <alignment horizontal="center" vertical="center"/>
    </xf>
    <xf numFmtId="0" fontId="14" fillId="0" borderId="1" xfId="0" applyFont="1" applyBorder="1" applyAlignment="1">
      <alignment horizontal="left" vertical="center" wrapText="1"/>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15" fillId="0" borderId="1" xfId="0" applyFont="1" applyBorder="1" applyAlignment="1">
      <alignment horizontal="left" vertical="center" wrapText="1"/>
    </xf>
    <xf numFmtId="0" fontId="9" fillId="0" borderId="0" xfId="0" applyFont="1" applyAlignment="1">
      <alignment wrapText="1"/>
    </xf>
    <xf numFmtId="0" fontId="10" fillId="0" borderId="0" xfId="1" applyFont="1" applyAlignment="1">
      <alignment horizontal="left" vertical="center" wrapText="1"/>
    </xf>
    <xf numFmtId="0" fontId="10" fillId="0" borderId="0" xfId="1" applyFont="1"/>
    <xf numFmtId="0" fontId="16" fillId="0" borderId="0" xfId="0" applyFont="1" applyAlignment="1">
      <alignment wrapText="1"/>
    </xf>
    <xf numFmtId="0" fontId="0" fillId="0" borderId="1" xfId="0" applyBorder="1" applyAlignment="1">
      <alignment horizontal="center" vertical="center"/>
    </xf>
    <xf numFmtId="0" fontId="1" fillId="3" borderId="0" xfId="0" applyFont="1" applyFill="1"/>
    <xf numFmtId="0" fontId="10" fillId="0" borderId="1" xfId="1" applyFont="1" applyFill="1" applyBorder="1" applyAlignment="1">
      <alignment horizontal="left" vertical="center" wrapText="1"/>
    </xf>
    <xf numFmtId="3" fontId="0" fillId="0" borderId="1" xfId="0" applyNumberFormat="1" applyBorder="1"/>
    <xf numFmtId="1" fontId="0" fillId="0" borderId="1" xfId="0" applyNumberFormat="1" applyBorder="1"/>
    <xf numFmtId="164" fontId="19" fillId="0" borderId="1" xfId="0" applyNumberFormat="1" applyFont="1" applyBorder="1" applyAlignment="1">
      <alignment horizontal="right" vertical="center"/>
    </xf>
    <xf numFmtId="3" fontId="0" fillId="0" borderId="0" xfId="0" applyNumberFormat="1"/>
    <xf numFmtId="2" fontId="0" fillId="0" borderId="0" xfId="0" applyNumberFormat="1"/>
    <xf numFmtId="166" fontId="0" fillId="0" borderId="0" xfId="0" applyNumberFormat="1"/>
    <xf numFmtId="166" fontId="0" fillId="0" borderId="1" xfId="0" applyNumberFormat="1" applyBorder="1"/>
    <xf numFmtId="0" fontId="19" fillId="8" borderId="1" xfId="0" applyFont="1" applyFill="1" applyBorder="1" applyAlignment="1">
      <alignment vertical="center" wrapText="1"/>
    </xf>
    <xf numFmtId="167" fontId="0" fillId="0" borderId="1" xfId="0" applyNumberFormat="1" applyBorder="1"/>
    <xf numFmtId="167" fontId="0" fillId="0" borderId="0" xfId="0" applyNumberFormat="1"/>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 fillId="0" borderId="1" xfId="0" applyFont="1" applyBorder="1" applyAlignment="1">
      <alignment horizontal="center" vertical="center" wrapText="1"/>
    </xf>
    <xf numFmtId="166" fontId="1" fillId="0" borderId="1" xfId="0" applyNumberFormat="1" applyFont="1" applyBorder="1" applyAlignment="1">
      <alignment horizontal="center" vertical="center" wrapText="1"/>
    </xf>
    <xf numFmtId="0" fontId="1" fillId="0" borderId="0" xfId="0" applyFont="1" applyAlignment="1">
      <alignment horizontal="center" vertical="center"/>
    </xf>
    <xf numFmtId="3"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9" borderId="1" xfId="0" applyFont="1" applyFill="1" applyBorder="1" applyAlignment="1">
      <alignment horizontal="center" vertical="center" wrapText="1"/>
    </xf>
    <xf numFmtId="3" fontId="0" fillId="5" borderId="1" xfId="0" applyNumberFormat="1" applyFill="1" applyBorder="1"/>
    <xf numFmtId="1" fontId="0" fillId="5" borderId="1" xfId="0" applyNumberFormat="1" applyFill="1" applyBorder="1"/>
    <xf numFmtId="3" fontId="1" fillId="0" borderId="1" xfId="0" applyNumberFormat="1" applyFont="1" applyBorder="1"/>
    <xf numFmtId="167" fontId="1" fillId="0" borderId="1" xfId="0" applyNumberFormat="1" applyFont="1" applyBorder="1"/>
    <xf numFmtId="164" fontId="14" fillId="0" borderId="1" xfId="0" applyNumberFormat="1" applyFont="1" applyBorder="1"/>
    <xf numFmtId="1" fontId="1" fillId="0" borderId="1" xfId="0" applyNumberFormat="1" applyFont="1" applyBorder="1"/>
    <xf numFmtId="0" fontId="0" fillId="0" borderId="0" xfId="0" applyAlignment="1">
      <alignment horizontal="center"/>
    </xf>
    <xf numFmtId="3" fontId="7" fillId="3" borderId="1"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0" fontId="0" fillId="10" borderId="0" xfId="0" applyFill="1"/>
    <xf numFmtId="0" fontId="0" fillId="2" borderId="1" xfId="0" applyFill="1" applyBorder="1"/>
    <xf numFmtId="167" fontId="0" fillId="0" borderId="1" xfId="0" applyNumberFormat="1" applyBorder="1" applyAlignment="1">
      <alignment horizontal="center"/>
    </xf>
    <xf numFmtId="0" fontId="15" fillId="10" borderId="0" xfId="2" applyFont="1" applyFill="1"/>
    <xf numFmtId="0" fontId="24" fillId="10" borderId="0" xfId="2" applyFont="1" applyFill="1"/>
    <xf numFmtId="0" fontId="15" fillId="10" borderId="0" xfId="2" applyFont="1" applyFill="1" applyAlignment="1">
      <alignment wrapText="1"/>
    </xf>
    <xf numFmtId="0" fontId="15" fillId="0" borderId="0" xfId="2" applyFont="1" applyAlignment="1">
      <alignment wrapText="1"/>
    </xf>
    <xf numFmtId="0" fontId="25" fillId="10" borderId="0" xfId="2" applyFont="1" applyFill="1"/>
    <xf numFmtId="0" fontId="15" fillId="0" borderId="0" xfId="2" applyFont="1"/>
    <xf numFmtId="0" fontId="26" fillId="10" borderId="0" xfId="2" applyFont="1" applyFill="1" applyAlignment="1">
      <alignment vertical="top" wrapText="1"/>
    </xf>
    <xf numFmtId="0" fontId="26" fillId="10" borderId="0" xfId="2" applyFont="1" applyFill="1" applyAlignment="1">
      <alignment vertical="top"/>
    </xf>
    <xf numFmtId="0" fontId="26" fillId="10" borderId="0" xfId="2" applyFont="1" applyFill="1" applyAlignment="1">
      <alignment horizontal="center"/>
    </xf>
    <xf numFmtId="0" fontId="23" fillId="10" borderId="0" xfId="2" applyFill="1" applyAlignment="1">
      <alignment horizontal="left" wrapText="1"/>
    </xf>
    <xf numFmtId="0" fontId="7" fillId="10" borderId="0" xfId="2" applyFont="1" applyFill="1" applyAlignment="1">
      <alignment horizontal="left" vertical="top" wrapText="1"/>
    </xf>
    <xf numFmtId="0" fontId="23" fillId="10" borderId="0" xfId="2" applyFill="1"/>
    <xf numFmtId="0" fontId="28" fillId="10" borderId="0" xfId="2" applyFont="1" applyFill="1"/>
    <xf numFmtId="0" fontId="29" fillId="10" borderId="0" xfId="2" applyFont="1" applyFill="1"/>
    <xf numFmtId="0" fontId="32" fillId="10" borderId="0" xfId="2" applyFont="1" applyFill="1" applyAlignment="1">
      <alignment horizontal="left"/>
    </xf>
    <xf numFmtId="0" fontId="29" fillId="10" borderId="0" xfId="2" applyFont="1" applyFill="1" applyAlignment="1">
      <alignment horizontal="left"/>
    </xf>
    <xf numFmtId="0" fontId="33" fillId="10" borderId="0" xfId="2" applyFont="1" applyFill="1" applyAlignment="1">
      <alignment horizontal="left"/>
    </xf>
    <xf numFmtId="0" fontId="22" fillId="10" borderId="0" xfId="2" applyFont="1" applyFill="1" applyAlignment="1">
      <alignment horizontal="left" vertical="center" wrapText="1"/>
    </xf>
    <xf numFmtId="0" fontId="34" fillId="10" borderId="0" xfId="2" applyFont="1" applyFill="1" applyAlignment="1">
      <alignment horizontal="center" wrapText="1"/>
    </xf>
    <xf numFmtId="0" fontId="15" fillId="10" borderId="0" xfId="2" applyFont="1" applyFill="1" applyAlignment="1">
      <alignment horizontal="center" wrapText="1"/>
    </xf>
    <xf numFmtId="0" fontId="15" fillId="10" borderId="14" xfId="2" applyFont="1" applyFill="1" applyBorder="1"/>
    <xf numFmtId="0" fontId="15" fillId="10" borderId="0" xfId="2" applyFont="1" applyFill="1" applyAlignment="1">
      <alignment horizontal="left"/>
    </xf>
    <xf numFmtId="0" fontId="35" fillId="10" borderId="0" xfId="2" applyFont="1" applyFill="1" applyAlignment="1">
      <alignment horizontal="left"/>
    </xf>
    <xf numFmtId="0" fontId="15" fillId="10" borderId="0" xfId="2" applyFont="1" applyFill="1" applyAlignment="1">
      <alignment horizontal="left" wrapText="1"/>
    </xf>
    <xf numFmtId="0" fontId="22" fillId="10" borderId="0" xfId="2" applyFont="1" applyFill="1" applyAlignment="1">
      <alignment horizontal="left" vertical="center"/>
    </xf>
    <xf numFmtId="0" fontId="34" fillId="10" borderId="0" xfId="2" applyFont="1" applyFill="1"/>
    <xf numFmtId="0" fontId="31" fillId="10" borderId="0" xfId="2" applyFont="1" applyFill="1"/>
    <xf numFmtId="0" fontId="36" fillId="10" borderId="0" xfId="2" applyFont="1" applyFill="1" applyAlignment="1">
      <alignment horizontal="center" vertical="center" wrapText="1"/>
    </xf>
    <xf numFmtId="0" fontId="25" fillId="10" borderId="0" xfId="2" applyFont="1" applyFill="1" applyAlignment="1">
      <alignment horizontal="left"/>
    </xf>
    <xf numFmtId="0" fontId="37" fillId="10" borderId="0" xfId="2" applyFont="1" applyFill="1" applyAlignment="1">
      <alignment vertical="center"/>
    </xf>
    <xf numFmtId="0" fontId="35" fillId="10" borderId="0" xfId="2" applyFont="1" applyFill="1"/>
    <xf numFmtId="0" fontId="23" fillId="10" borderId="0" xfId="2" applyFill="1" applyAlignment="1">
      <alignment horizontal="left"/>
    </xf>
    <xf numFmtId="0" fontId="32" fillId="10" borderId="0" xfId="2" applyFont="1" applyFill="1"/>
    <xf numFmtId="0" fontId="31" fillId="11" borderId="0" xfId="2" applyFont="1" applyFill="1" applyAlignment="1">
      <alignment horizontal="center" vertical="center"/>
    </xf>
    <xf numFmtId="0" fontId="31" fillId="10" borderId="0" xfId="2" applyFont="1" applyFill="1" applyAlignment="1">
      <alignment horizontal="center" vertical="center"/>
    </xf>
    <xf numFmtId="0" fontId="31" fillId="10" borderId="0" xfId="2" applyFont="1" applyFill="1" applyAlignment="1">
      <alignment vertical="top"/>
    </xf>
    <xf numFmtId="0" fontId="30" fillId="10" borderId="0" xfId="2" applyFont="1" applyFill="1" applyAlignment="1">
      <alignment horizontal="left" vertical="top"/>
    </xf>
    <xf numFmtId="0" fontId="28" fillId="10" borderId="0" xfId="2" applyFont="1" applyFill="1" applyAlignment="1">
      <alignment horizontal="left" vertical="top"/>
    </xf>
    <xf numFmtId="0" fontId="38" fillId="10" borderId="0" xfId="2" applyFont="1" applyFill="1" applyAlignment="1">
      <alignment horizontal="left"/>
    </xf>
    <xf numFmtId="9" fontId="30" fillId="10" borderId="0" xfId="2" applyNumberFormat="1" applyFont="1" applyFill="1" applyAlignment="1">
      <alignment horizontal="center"/>
    </xf>
    <xf numFmtId="0" fontId="28" fillId="10" borderId="0" xfId="2" applyFont="1" applyFill="1" applyAlignment="1">
      <alignment horizontal="center" vertical="center"/>
    </xf>
    <xf numFmtId="0" fontId="30" fillId="10" borderId="0" xfId="2" applyFont="1" applyFill="1" applyAlignment="1">
      <alignment horizontal="center" vertical="top"/>
    </xf>
    <xf numFmtId="0" fontId="30" fillId="10" borderId="0" xfId="2" applyFont="1" applyFill="1" applyAlignment="1">
      <alignment horizontal="center"/>
    </xf>
    <xf numFmtId="0" fontId="40" fillId="10" borderId="0" xfId="2" applyFont="1" applyFill="1"/>
    <xf numFmtId="0" fontId="37" fillId="10" borderId="0" xfId="2" applyFont="1" applyFill="1" applyAlignment="1">
      <alignment vertical="top"/>
    </xf>
    <xf numFmtId="0" fontId="41" fillId="10" borderId="0" xfId="2" applyFont="1" applyFill="1"/>
    <xf numFmtId="0" fontId="37" fillId="10" borderId="0" xfId="2" applyFont="1" applyFill="1" applyAlignment="1">
      <alignment horizontal="left" vertical="center"/>
    </xf>
    <xf numFmtId="0" fontId="40" fillId="12" borderId="0" xfId="2" applyFont="1" applyFill="1" applyAlignment="1">
      <alignment vertical="center"/>
    </xf>
    <xf numFmtId="0" fontId="24" fillId="10" borderId="0" xfId="2" applyFont="1" applyFill="1" applyAlignment="1">
      <alignment horizontal="center" vertical="center"/>
    </xf>
    <xf numFmtId="0" fontId="24" fillId="10" borderId="0" xfId="2" applyFont="1" applyFill="1" applyAlignment="1">
      <alignment vertical="center"/>
    </xf>
    <xf numFmtId="9" fontId="23" fillId="10" borderId="0" xfId="2" applyNumberFormat="1" applyFill="1" applyAlignment="1">
      <alignment horizontal="left" vertical="center"/>
    </xf>
    <xf numFmtId="0" fontId="42" fillId="10" borderId="0" xfId="2" applyFont="1" applyFill="1" applyAlignment="1">
      <alignment horizontal="left" vertical="center" wrapText="1"/>
    </xf>
    <xf numFmtId="0" fontId="24" fillId="10" borderId="0" xfId="2" applyFont="1" applyFill="1" applyAlignment="1">
      <alignment horizontal="left" vertical="top" wrapText="1"/>
    </xf>
    <xf numFmtId="0" fontId="44" fillId="10" borderId="0" xfId="2" applyFont="1" applyFill="1" applyAlignment="1">
      <alignment horizontal="left" vertical="center"/>
    </xf>
    <xf numFmtId="0" fontId="43" fillId="10" borderId="0" xfId="2" applyFont="1" applyFill="1" applyAlignment="1">
      <alignment horizontal="left" vertical="center"/>
    </xf>
    <xf numFmtId="0" fontId="45" fillId="10" borderId="0" xfId="2" applyFont="1" applyFill="1" applyAlignment="1">
      <alignment horizontal="left" vertical="center"/>
    </xf>
    <xf numFmtId="0" fontId="23" fillId="0" borderId="0" xfId="2" applyAlignment="1">
      <alignment horizontal="left" vertical="center"/>
    </xf>
    <xf numFmtId="0" fontId="46" fillId="10" borderId="0" xfId="2" applyFont="1" applyFill="1" applyAlignment="1">
      <alignment horizontal="left" vertical="center"/>
    </xf>
    <xf numFmtId="0" fontId="43" fillId="10" borderId="0" xfId="2" applyFont="1" applyFill="1" applyAlignment="1">
      <alignment horizontal="left" vertical="top"/>
    </xf>
    <xf numFmtId="0" fontId="45" fillId="10" borderId="0" xfId="2" applyFont="1" applyFill="1" applyAlignment="1">
      <alignment horizontal="left" vertical="top"/>
    </xf>
    <xf numFmtId="0" fontId="24" fillId="10" borderId="0" xfId="2" applyFont="1" applyFill="1" applyAlignment="1">
      <alignment horizontal="left" vertical="top"/>
    </xf>
    <xf numFmtId="0" fontId="24" fillId="10" borderId="0" xfId="2" applyFont="1" applyFill="1" applyAlignment="1">
      <alignment horizontal="left" vertical="center"/>
    </xf>
    <xf numFmtId="0" fontId="43" fillId="10" borderId="0" xfId="2" applyFont="1" applyFill="1" applyAlignment="1">
      <alignment horizontal="left" vertical="center" wrapText="1"/>
    </xf>
    <xf numFmtId="0" fontId="24" fillId="10" borderId="0" xfId="2" applyFont="1" applyFill="1" applyAlignment="1">
      <alignment vertical="top"/>
    </xf>
    <xf numFmtId="0" fontId="34" fillId="10" borderId="0" xfId="2" applyFont="1" applyFill="1" applyAlignment="1">
      <alignment vertical="top"/>
    </xf>
    <xf numFmtId="0" fontId="22" fillId="10" borderId="0" xfId="2" applyFont="1" applyFill="1" applyAlignment="1">
      <alignment horizontal="left" vertical="top" wrapText="1"/>
    </xf>
    <xf numFmtId="0" fontId="19" fillId="0" borderId="1" xfId="0" applyFont="1" applyBorder="1" applyAlignment="1">
      <alignment vertical="center" wrapText="1"/>
    </xf>
    <xf numFmtId="0" fontId="2" fillId="0" borderId="1" xfId="1" applyBorder="1" applyAlignment="1">
      <alignment vertical="center"/>
    </xf>
    <xf numFmtId="0" fontId="0" fillId="0" borderId="1" xfId="0" applyBorder="1" applyAlignment="1">
      <alignment vertical="center" wrapText="1"/>
    </xf>
    <xf numFmtId="0" fontId="2" fillId="0" borderId="1" xfId="1" applyBorder="1"/>
    <xf numFmtId="0" fontId="49" fillId="0" borderId="0" xfId="0" applyFont="1"/>
    <xf numFmtId="0" fontId="0" fillId="3" borderId="1" xfId="0" applyFill="1" applyBorder="1"/>
    <xf numFmtId="0" fontId="2" fillId="0" borderId="1" xfId="1" applyFill="1" applyBorder="1"/>
    <xf numFmtId="0" fontId="0" fillId="0" borderId="1" xfId="0" applyBorder="1" applyAlignment="1">
      <alignment wrapText="1"/>
    </xf>
    <xf numFmtId="0" fontId="23" fillId="11" borderId="0" xfId="2" applyFill="1" applyAlignment="1">
      <alignment horizontal="center" vertical="center"/>
    </xf>
    <xf numFmtId="0" fontId="23" fillId="10" borderId="0" xfId="2" applyFill="1" applyAlignment="1">
      <alignment horizontal="center" vertical="center"/>
    </xf>
    <xf numFmtId="0" fontId="8" fillId="0" borderId="9" xfId="0" applyFont="1" applyBorder="1" applyAlignment="1">
      <alignment vertical="top" wrapText="1"/>
    </xf>
    <xf numFmtId="0" fontId="8" fillId="0" borderId="0" xfId="0" applyFont="1" applyAlignment="1">
      <alignment vertical="top" wrapText="1"/>
    </xf>
    <xf numFmtId="0" fontId="8" fillId="0" borderId="1" xfId="0" applyFont="1" applyBorder="1" applyAlignment="1">
      <alignment horizontal="center" vertical="top" wrapText="1"/>
    </xf>
    <xf numFmtId="14" fontId="7" fillId="3" borderId="0" xfId="0" applyNumberFormat="1" applyFont="1" applyFill="1"/>
    <xf numFmtId="0" fontId="11" fillId="0" borderId="0" xfId="0" applyFont="1" applyAlignment="1">
      <alignment horizontal="center"/>
    </xf>
    <xf numFmtId="0" fontId="30" fillId="10" borderId="0" xfId="2" applyFont="1" applyFill="1" applyAlignment="1">
      <alignment horizontal="left"/>
    </xf>
    <xf numFmtId="0" fontId="31" fillId="10" borderId="0" xfId="2" applyFont="1" applyFill="1" applyAlignment="1">
      <alignment horizontal="left" vertical="top"/>
    </xf>
    <xf numFmtId="0" fontId="43" fillId="10" borderId="0" xfId="2" applyFont="1" applyFill="1" applyAlignment="1">
      <alignment horizontal="left" vertical="top" wrapText="1"/>
    </xf>
    <xf numFmtId="14" fontId="0" fillId="0" borderId="0" xfId="0" applyNumberFormat="1"/>
    <xf numFmtId="3" fontId="16" fillId="0" borderId="1" xfId="0" applyNumberFormat="1" applyFont="1" applyBorder="1" applyAlignment="1">
      <alignment wrapText="1"/>
    </xf>
    <xf numFmtId="0" fontId="9" fillId="0" borderId="1" xfId="0" applyFont="1" applyBorder="1"/>
    <xf numFmtId="0" fontId="16" fillId="0" borderId="6" xfId="0" applyFont="1" applyBorder="1"/>
    <xf numFmtId="0" fontId="9" fillId="0" borderId="1" xfId="0" applyFont="1" applyBorder="1" applyAlignment="1">
      <alignment horizontal="center" wrapText="1"/>
    </xf>
    <xf numFmtId="0" fontId="9" fillId="0" borderId="7" xfId="0" applyFont="1" applyBorder="1"/>
    <xf numFmtId="3" fontId="16" fillId="0" borderId="1" xfId="0" applyNumberFormat="1" applyFont="1" applyBorder="1" applyAlignment="1">
      <alignment horizontal="center" wrapText="1"/>
    </xf>
    <xf numFmtId="165" fontId="9" fillId="0" borderId="1" xfId="0" applyNumberFormat="1" applyFont="1" applyBorder="1" applyAlignment="1">
      <alignment horizontal="center" wrapText="1"/>
    </xf>
    <xf numFmtId="0" fontId="9" fillId="0" borderId="6" xfId="0" applyFont="1" applyBorder="1"/>
    <xf numFmtId="3" fontId="9" fillId="3" borderId="1" xfId="0" applyNumberFormat="1" applyFont="1" applyFill="1" applyBorder="1" applyAlignment="1">
      <alignment horizontal="center" wrapText="1"/>
    </xf>
    <xf numFmtId="0" fontId="9" fillId="2" borderId="6" xfId="0" applyFont="1" applyFill="1" applyBorder="1"/>
    <xf numFmtId="0" fontId="9" fillId="2" borderId="1" xfId="0" applyFont="1" applyFill="1" applyBorder="1" applyAlignment="1">
      <alignment horizontal="center" wrapText="1"/>
    </xf>
    <xf numFmtId="0" fontId="9" fillId="2" borderId="7" xfId="0" applyFont="1" applyFill="1" applyBorder="1"/>
    <xf numFmtId="3" fontId="9" fillId="2" borderId="1" xfId="0" applyNumberFormat="1" applyFont="1" applyFill="1" applyBorder="1" applyAlignment="1">
      <alignment horizontal="center" wrapText="1"/>
    </xf>
    <xf numFmtId="165" fontId="9" fillId="2" borderId="1" xfId="0" applyNumberFormat="1" applyFont="1" applyFill="1" applyBorder="1" applyAlignment="1">
      <alignment horizontal="center" wrapText="1"/>
    </xf>
    <xf numFmtId="0" fontId="9" fillId="0" borderId="1" xfId="0" applyFont="1" applyBorder="1" applyAlignment="1">
      <alignment horizontal="left" indent="1"/>
    </xf>
    <xf numFmtId="0" fontId="9" fillId="0" borderId="6" xfId="0" applyFont="1" applyBorder="1" applyAlignment="1">
      <alignment horizontal="center" wrapText="1"/>
    </xf>
    <xf numFmtId="0" fontId="9" fillId="2" borderId="1" xfId="0" applyFont="1" applyFill="1" applyBorder="1"/>
    <xf numFmtId="0" fontId="9" fillId="2" borderId="6" xfId="0" applyFont="1" applyFill="1" applyBorder="1" applyAlignment="1">
      <alignment horizontal="center" wrapText="1"/>
    </xf>
    <xf numFmtId="165" fontId="9" fillId="2" borderId="1" xfId="0" applyNumberFormat="1" applyFont="1" applyFill="1" applyBorder="1" applyAlignment="1">
      <alignment horizontal="center" vertical="center" wrapText="1"/>
    </xf>
    <xf numFmtId="0" fontId="9" fillId="0" borderId="0" xfId="0" applyFont="1" applyAlignment="1">
      <alignment horizontal="center" wrapText="1"/>
    </xf>
    <xf numFmtId="165" fontId="16" fillId="0" borderId="1" xfId="0" applyNumberFormat="1" applyFont="1" applyBorder="1" applyAlignment="1">
      <alignment horizontal="center" wrapText="1"/>
    </xf>
    <xf numFmtId="165" fontId="9" fillId="0" borderId="0" xfId="0" applyNumberFormat="1" applyFont="1"/>
    <xf numFmtId="1" fontId="0" fillId="3" borderId="1" xfId="0" applyNumberFormat="1" applyFill="1" applyBorder="1"/>
    <xf numFmtId="0" fontId="7" fillId="0" borderId="0" xfId="0" applyFont="1" applyAlignment="1">
      <alignment horizontal="left" vertical="top" wrapText="1"/>
    </xf>
    <xf numFmtId="0" fontId="11" fillId="0" borderId="0" xfId="0" applyFont="1" applyAlignment="1">
      <alignment horizontal="center"/>
    </xf>
    <xf numFmtId="3" fontId="16" fillId="7" borderId="9" xfId="0" applyNumberFormat="1" applyFont="1" applyFill="1" applyBorder="1" applyAlignment="1">
      <alignment horizontal="center" vertical="top" wrapText="1"/>
    </xf>
    <xf numFmtId="3" fontId="16" fillId="7" borderId="10" xfId="0" applyNumberFormat="1" applyFont="1" applyFill="1" applyBorder="1" applyAlignment="1">
      <alignment horizontal="center" vertical="top" wrapText="1"/>
    </xf>
    <xf numFmtId="0" fontId="8" fillId="0" borderId="0" xfId="0" applyFont="1" applyAlignment="1">
      <alignment horizontal="left" vertical="top" wrapText="1"/>
    </xf>
    <xf numFmtId="0" fontId="10" fillId="0" borderId="0" xfId="1" applyFont="1" applyAlignment="1">
      <alignment horizontal="left" wrapText="1"/>
    </xf>
    <xf numFmtId="3" fontId="16" fillId="6" borderId="1" xfId="0" applyNumberFormat="1" applyFont="1" applyFill="1" applyBorder="1" applyAlignment="1">
      <alignment horizontal="center" wrapText="1"/>
    </xf>
    <xf numFmtId="0" fontId="16" fillId="5" borderId="8" xfId="0" applyFont="1" applyFill="1" applyBorder="1" applyAlignment="1">
      <alignment horizontal="center" vertical="top" wrapText="1"/>
    </xf>
    <xf numFmtId="0" fontId="16" fillId="5" borderId="9" xfId="0" applyFont="1" applyFill="1" applyBorder="1" applyAlignment="1">
      <alignment horizontal="center" vertical="top" wrapText="1"/>
    </xf>
    <xf numFmtId="0" fontId="16" fillId="5" borderId="10" xfId="0" applyFont="1" applyFill="1" applyBorder="1" applyAlignment="1">
      <alignment horizontal="center" vertical="top" wrapText="1"/>
    </xf>
    <xf numFmtId="0" fontId="16" fillId="5" borderId="11" xfId="0" applyFont="1" applyFill="1" applyBorder="1" applyAlignment="1">
      <alignment horizontal="center" vertical="top" wrapText="1"/>
    </xf>
    <xf numFmtId="0" fontId="16" fillId="5" borderId="5" xfId="0" applyFont="1" applyFill="1" applyBorder="1" applyAlignment="1">
      <alignment horizontal="center" vertical="top" wrapText="1"/>
    </xf>
    <xf numFmtId="0" fontId="16" fillId="5" borderId="12" xfId="0" applyFont="1" applyFill="1" applyBorder="1" applyAlignment="1">
      <alignment horizontal="center" vertical="top" wrapText="1"/>
    </xf>
    <xf numFmtId="3" fontId="16" fillId="3" borderId="6" xfId="0" applyNumberFormat="1" applyFont="1" applyFill="1" applyBorder="1" applyAlignment="1">
      <alignment horizontal="center" vertical="center" wrapText="1"/>
    </xf>
    <xf numFmtId="3" fontId="16" fillId="3" borderId="7" xfId="0" applyNumberFormat="1" applyFont="1" applyFill="1" applyBorder="1" applyAlignment="1">
      <alignment horizontal="center" vertical="center" wrapText="1"/>
    </xf>
    <xf numFmtId="3" fontId="16" fillId="3" borderId="13" xfId="0" applyNumberFormat="1" applyFont="1" applyFill="1" applyBorder="1" applyAlignment="1">
      <alignment horizontal="center" vertical="center" wrapText="1"/>
    </xf>
    <xf numFmtId="3" fontId="21" fillId="0" borderId="5" xfId="0" applyNumberFormat="1" applyFont="1" applyBorder="1" applyAlignment="1">
      <alignment horizontal="center" vertical="top" wrapText="1"/>
    </xf>
    <xf numFmtId="0" fontId="21" fillId="0" borderId="9" xfId="0" applyFont="1" applyBorder="1" applyAlignment="1">
      <alignment horizont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3" fillId="0" borderId="1" xfId="0" applyFont="1" applyBorder="1" applyAlignment="1">
      <alignment horizontal="left" vertical="center" wrapText="1"/>
    </xf>
    <xf numFmtId="0" fontId="16" fillId="0" borderId="1" xfId="0" applyFont="1" applyBorder="1" applyAlignment="1">
      <alignment horizontal="left" vertical="center" wrapText="1"/>
    </xf>
    <xf numFmtId="0" fontId="1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 fillId="0" borderId="6" xfId="0" applyFont="1" applyBorder="1" applyAlignment="1">
      <alignment horizontal="center"/>
    </xf>
    <xf numFmtId="0" fontId="1" fillId="0" borderId="7" xfId="0" applyFont="1" applyBorder="1" applyAlignment="1">
      <alignment horizontal="center"/>
    </xf>
    <xf numFmtId="0" fontId="1" fillId="0" borderId="13" xfId="0" applyFont="1" applyBorder="1" applyAlignment="1">
      <alignment horizontal="center"/>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5" xfId="0" applyFont="1" applyBorder="1" applyAlignment="1">
      <alignment horizontal="left" vertical="top" wrapText="1"/>
    </xf>
    <xf numFmtId="0" fontId="8" fillId="0" borderId="12" xfId="0" applyFont="1" applyBorder="1" applyAlignment="1">
      <alignment horizontal="left" vertical="top" wrapText="1"/>
    </xf>
    <xf numFmtId="0" fontId="8" fillId="0" borderId="1" xfId="0" applyFont="1" applyBorder="1" applyAlignment="1">
      <alignment horizontal="left" wrapText="1"/>
    </xf>
    <xf numFmtId="0" fontId="5" fillId="0" borderId="1" xfId="0" applyFont="1" applyBorder="1" applyAlignment="1">
      <alignment horizontal="left"/>
    </xf>
    <xf numFmtId="0" fontId="5" fillId="0" borderId="6" xfId="0" applyFont="1" applyBorder="1" applyAlignment="1">
      <alignment horizontal="left"/>
    </xf>
    <xf numFmtId="0" fontId="5" fillId="0" borderId="13" xfId="0" applyFont="1" applyBorder="1" applyAlignment="1">
      <alignment horizontal="left"/>
    </xf>
    <xf numFmtId="0" fontId="0" fillId="0" borderId="2" xfId="0" applyBorder="1" applyAlignment="1">
      <alignment horizontal="center"/>
    </xf>
    <xf numFmtId="0" fontId="0" fillId="0" borderId="4" xfId="0" applyBorder="1" applyAlignment="1">
      <alignment horizontal="center"/>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0" fontId="8" fillId="0" borderId="8" xfId="0" applyFont="1" applyBorder="1" applyAlignment="1">
      <alignment horizontal="center" vertical="center" wrapText="1"/>
    </xf>
    <xf numFmtId="0" fontId="8" fillId="0" borderId="14" xfId="0" applyFont="1" applyBorder="1" applyAlignment="1">
      <alignment horizontal="center" vertical="center" wrapText="1"/>
    </xf>
    <xf numFmtId="0" fontId="43" fillId="10" borderId="0" xfId="2" applyFont="1" applyFill="1" applyAlignment="1">
      <alignment horizontal="left" vertical="top" wrapText="1"/>
    </xf>
    <xf numFmtId="0" fontId="47" fillId="10" borderId="0" xfId="2" applyFont="1" applyFill="1" applyAlignment="1">
      <alignment horizontal="left" vertical="top" wrapText="1"/>
    </xf>
    <xf numFmtId="0" fontId="48" fillId="10" borderId="0" xfId="2" applyFont="1" applyFill="1" applyAlignment="1">
      <alignment horizontal="left" vertical="top" wrapText="1"/>
    </xf>
    <xf numFmtId="0" fontId="30" fillId="4" borderId="0" xfId="2" applyFont="1" applyFill="1" applyAlignment="1">
      <alignment horizontal="left"/>
    </xf>
    <xf numFmtId="0" fontId="31" fillId="10" borderId="0" xfId="2" applyFont="1" applyFill="1" applyAlignment="1">
      <alignment horizontal="left" vertical="top"/>
    </xf>
    <xf numFmtId="0" fontId="30" fillId="10" borderId="0" xfId="2" applyFont="1" applyFill="1" applyAlignment="1">
      <alignment horizontal="left"/>
    </xf>
    <xf numFmtId="38" fontId="28" fillId="10" borderId="0" xfId="2" applyNumberFormat="1" applyFont="1" applyFill="1" applyAlignment="1">
      <alignment horizontal="left"/>
    </xf>
    <xf numFmtId="0" fontId="40" fillId="12" borderId="0" xfId="2" applyFont="1" applyFill="1" applyAlignment="1">
      <alignment horizontal="left" vertical="center"/>
    </xf>
    <xf numFmtId="0" fontId="31" fillId="11" borderId="0" xfId="2" applyFont="1" applyFill="1" applyAlignment="1">
      <alignment horizontal="left" vertical="center" wrapText="1"/>
    </xf>
    <xf numFmtId="0" fontId="39" fillId="10" borderId="0" xfId="2" applyFont="1" applyFill="1" applyAlignment="1">
      <alignment horizontal="left"/>
    </xf>
    <xf numFmtId="0" fontId="27" fillId="10" borderId="0" xfId="2" applyFont="1" applyFill="1" applyAlignment="1">
      <alignment horizontal="left" vertical="top" wrapText="1"/>
    </xf>
    <xf numFmtId="0" fontId="27" fillId="10" borderId="0" xfId="2" applyFont="1" applyFill="1" applyAlignment="1">
      <alignment horizontal="left" vertical="top"/>
    </xf>
  </cellXfs>
  <cellStyles count="3">
    <cellStyle name="Hyperlink" xfId="1" builtinId="8"/>
    <cellStyle name="Normal" xfId="0" builtinId="0"/>
    <cellStyle name="Normal 2" xfId="2" xr:uid="{00000000-0005-0000-0000-000002000000}"/>
  </cellStyles>
  <dxfs count="16">
    <dxf>
      <font>
        <color theme="1"/>
      </font>
      <fill>
        <patternFill>
          <bgColor rgb="FF619428"/>
        </patternFill>
      </fill>
    </dxf>
    <dxf>
      <font>
        <strike val="0"/>
        <color theme="1"/>
      </font>
      <fill>
        <patternFill>
          <bgColor rgb="FF92D050"/>
        </patternFill>
      </fill>
    </dxf>
    <dxf>
      <fill>
        <patternFill>
          <bgColor rgb="FFFFC000"/>
        </patternFill>
      </fill>
      <border>
        <left/>
        <right/>
        <top/>
        <bottom/>
        <vertical/>
        <horizontal/>
      </border>
    </dxf>
    <dxf>
      <fill>
        <patternFill>
          <bgColor rgb="FFC00000"/>
        </patternFill>
      </fill>
    </dxf>
    <dxf>
      <fill>
        <patternFill>
          <bgColor rgb="FFC0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theme="0" tint="-4.9989318521683403E-2"/>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423385958425258"/>
          <c:y val="0.25429249138613336"/>
          <c:w val="0.45605362704903163"/>
          <c:h val="0.62045646398348697"/>
        </c:manualLayout>
      </c:layout>
      <c:radarChart>
        <c:radarStyle val="marker"/>
        <c:varyColors val="0"/>
        <c:ser>
          <c:idx val="0"/>
          <c:order val="0"/>
          <c:spPr>
            <a:ln w="12700" cap="rnd">
              <a:solidFill>
                <a:schemeClr val="bg1">
                  <a:lumMod val="50000"/>
                </a:schemeClr>
              </a:solidFill>
              <a:round/>
            </a:ln>
            <a:effectLst/>
          </c:spPr>
          <c:marker>
            <c:symbol val="none"/>
          </c:marker>
          <c:cat>
            <c:strRef>
              <c:f>'North Bristol IA'!$N$78:$N$83</c:f>
              <c:strCache>
                <c:ptCount val="6"/>
                <c:pt idx="0">
                  <c:v>Carbon Emissions</c:v>
                </c:pt>
                <c:pt idx="1">
                  <c:v>Travel and Vehicle Use</c:v>
                </c:pt>
                <c:pt idx="2">
                  <c:v>Procurement of Goods and Service Contracts</c:v>
                </c:pt>
                <c:pt idx="3">
                  <c:v>Resource Use (Facilities Management)</c:v>
                </c:pt>
                <c:pt idx="4">
                  <c:v>Resilience and Climate Adaptation</c:v>
                </c:pt>
                <c:pt idx="5">
                  <c:v>Workforce and Community</c:v>
                </c:pt>
              </c:strCache>
            </c:strRef>
          </c:cat>
          <c:val>
            <c:numRef>
              <c:f>'North Bristol IA'!$T$78:$T$83</c:f>
              <c:numCache>
                <c:formatCode>0%</c:formatCode>
                <c:ptCount val="6"/>
                <c:pt idx="0">
                  <c:v>0.41666666666666669</c:v>
                </c:pt>
                <c:pt idx="1">
                  <c:v>0</c:v>
                </c:pt>
                <c:pt idx="2">
                  <c:v>0</c:v>
                </c:pt>
                <c:pt idx="3">
                  <c:v>0</c:v>
                </c:pt>
                <c:pt idx="4">
                  <c:v>0</c:v>
                </c:pt>
                <c:pt idx="5">
                  <c:v>0.75</c:v>
                </c:pt>
              </c:numCache>
            </c:numRef>
          </c:val>
          <c:extLst>
            <c:ext xmlns:c16="http://schemas.microsoft.com/office/drawing/2014/chart" uri="{C3380CC4-5D6E-409C-BE32-E72D297353CC}">
              <c16:uniqueId val="{00000000-0D13-4FAB-8708-0C0FFB849F2F}"/>
            </c:ext>
          </c:extLst>
        </c:ser>
        <c:dLbls>
          <c:showLegendKey val="0"/>
          <c:showVal val="0"/>
          <c:showCatName val="0"/>
          <c:showSerName val="0"/>
          <c:showPercent val="0"/>
          <c:showBubbleSize val="0"/>
        </c:dLbls>
        <c:axId val="271814016"/>
        <c:axId val="276833408"/>
      </c:radarChart>
      <c:catAx>
        <c:axId val="2718140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76833408"/>
        <c:crosses val="autoZero"/>
        <c:auto val="1"/>
        <c:lblAlgn val="ctr"/>
        <c:lblOffset val="100"/>
        <c:noMultiLvlLbl val="0"/>
      </c:catAx>
      <c:valAx>
        <c:axId val="276833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3175">
            <a:solidFill>
              <a:schemeClr val="tx1"/>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71814016"/>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b="1"/>
      </a:pPr>
      <a:endParaRPr lang="en-US"/>
    </a:p>
  </c:txPr>
  <c:printSettings>
    <c:headerFooter/>
    <c:pageMargins b="0.75" l="0.7" r="0.7" t="0.75" header="0.3" footer="0.3"/>
    <c:pageSetup orientation="landscape" horizontalDpi="-2"/>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419102</xdr:colOff>
      <xdr:row>20</xdr:row>
      <xdr:rowOff>61912</xdr:rowOff>
    </xdr:from>
    <xdr:to>
      <xdr:col>3</xdr:col>
      <xdr:colOff>1</xdr:colOff>
      <xdr:row>28</xdr:row>
      <xdr:rowOff>71437</xdr:rowOff>
    </xdr:to>
    <xdr:pic>
      <xdr:nvPicPr>
        <xdr:cNvPr id="2" name="Picture 1" descr="The AHSN Network (@AHSNNetwork) | Twitter">
          <a:extLst>
            <a:ext uri="{FF2B5EF4-FFF2-40B4-BE49-F238E27FC236}">
              <a16:creationId xmlns:a16="http://schemas.microsoft.com/office/drawing/2014/main" id="{389B0D75-9A73-4CED-8A3F-17D2C652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102" y="4119562"/>
          <a:ext cx="1495424" cy="1495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271576</xdr:colOff>
      <xdr:row>22</xdr:row>
      <xdr:rowOff>14287</xdr:rowOff>
    </xdr:from>
    <xdr:to>
      <xdr:col>11</xdr:col>
      <xdr:colOff>119061</xdr:colOff>
      <xdr:row>26</xdr:row>
      <xdr:rowOff>104774</xdr:rowOff>
    </xdr:to>
    <xdr:pic>
      <xdr:nvPicPr>
        <xdr:cNvPr id="4" name="Picture 3">
          <a:extLst>
            <a:ext uri="{FF2B5EF4-FFF2-40B4-BE49-F238E27FC236}">
              <a16:creationId xmlns:a16="http://schemas.microsoft.com/office/drawing/2014/main" id="{C376C847-5787-4430-990D-C283246C53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05476" y="4510087"/>
          <a:ext cx="2438285" cy="814388"/>
        </a:xfrm>
        <a:prstGeom prst="rect">
          <a:avLst/>
        </a:prstGeom>
      </xdr:spPr>
    </xdr:pic>
    <xdr:clientData/>
  </xdr:twoCellAnchor>
  <xdr:twoCellAnchor editAs="oneCell">
    <xdr:from>
      <xdr:col>13</xdr:col>
      <xdr:colOff>595312</xdr:colOff>
      <xdr:row>21</xdr:row>
      <xdr:rowOff>61912</xdr:rowOff>
    </xdr:from>
    <xdr:to>
      <xdr:col>18</xdr:col>
      <xdr:colOff>338138</xdr:colOff>
      <xdr:row>27</xdr:row>
      <xdr:rowOff>100012</xdr:rowOff>
    </xdr:to>
    <xdr:pic>
      <xdr:nvPicPr>
        <xdr:cNvPr id="5" name="Picture 4" descr="The new Sustainable Health and Care Campaign | Sustainability West ...">
          <a:extLst>
            <a:ext uri="{FF2B5EF4-FFF2-40B4-BE49-F238E27FC236}">
              <a16:creationId xmlns:a16="http://schemas.microsoft.com/office/drawing/2014/main" id="{503F7421-0FCC-49BD-914E-E5B7D1E698C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15412" y="3519487"/>
          <a:ext cx="2981325"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94691</xdr:colOff>
      <xdr:row>58</xdr:row>
      <xdr:rowOff>105508</xdr:rowOff>
    </xdr:from>
    <xdr:to>
      <xdr:col>13</xdr:col>
      <xdr:colOff>586155</xdr:colOff>
      <xdr:row>85</xdr:row>
      <xdr:rowOff>750276</xdr:rowOff>
    </xdr:to>
    <xdr:graphicFrame macro="">
      <xdr:nvGraphicFramePr>
        <xdr:cNvPr id="2" name="Chart 1">
          <a:extLst>
            <a:ext uri="{FF2B5EF4-FFF2-40B4-BE49-F238E27FC236}">
              <a16:creationId xmlns:a16="http://schemas.microsoft.com/office/drawing/2014/main" id="{5B49E320-ADDC-406D-9964-441DBF1E36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23</xdr:col>
      <xdr:colOff>810372</xdr:colOff>
      <xdr:row>2</xdr:row>
      <xdr:rowOff>173403</xdr:rowOff>
    </xdr:from>
    <xdr:to>
      <xdr:col>27</xdr:col>
      <xdr:colOff>448900</xdr:colOff>
      <xdr:row>4</xdr:row>
      <xdr:rowOff>368847</xdr:rowOff>
    </xdr:to>
    <xdr:pic>
      <xdr:nvPicPr>
        <xdr:cNvPr id="3" name="Picture 2" descr="NHSNBT_logo.jpg">
          <a:extLst>
            <a:ext uri="{FF2B5EF4-FFF2-40B4-BE49-F238E27FC236}">
              <a16:creationId xmlns:a16="http://schemas.microsoft.com/office/drawing/2014/main" id="{AB1B8A25-5245-4BCC-B8D8-FC61E3CD844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837892" y="1045308"/>
          <a:ext cx="2393451" cy="1506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277158</xdr:colOff>
      <xdr:row>2</xdr:row>
      <xdr:rowOff>1358900</xdr:rowOff>
    </xdr:from>
    <xdr:to>
      <xdr:col>9</xdr:col>
      <xdr:colOff>800100</xdr:colOff>
      <xdr:row>3</xdr:row>
      <xdr:rowOff>355601</xdr:rowOff>
    </xdr:to>
    <xdr:sp macro="" textlink="">
      <xdr:nvSpPr>
        <xdr:cNvPr id="4" name="Rectangle 3">
          <a:extLst>
            <a:ext uri="{FF2B5EF4-FFF2-40B4-BE49-F238E27FC236}">
              <a16:creationId xmlns:a16="http://schemas.microsoft.com/office/drawing/2014/main" id="{2EEE09C6-9648-4B5D-BF0C-F5E961EF7891}"/>
            </a:ext>
          </a:extLst>
        </xdr:cNvPr>
        <xdr:cNvSpPr/>
      </xdr:nvSpPr>
      <xdr:spPr>
        <a:xfrm>
          <a:off x="4653896" y="1801812"/>
          <a:ext cx="1818342" cy="354014"/>
        </a:xfrm>
        <a:prstGeom prst="rect">
          <a:avLst/>
        </a:prstGeom>
        <a:solidFill>
          <a:srgbClr val="00823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bg1"/>
              </a:solidFill>
            </a:rPr>
            <a:t>Not Applicable = 0</a:t>
          </a:r>
        </a:p>
      </xdr:txBody>
    </xdr:sp>
    <xdr:clientData/>
  </xdr:twoCellAnchor>
  <xdr:twoCellAnchor>
    <xdr:from>
      <xdr:col>9</xdr:col>
      <xdr:colOff>905434</xdr:colOff>
      <xdr:row>2</xdr:row>
      <xdr:rowOff>1371600</xdr:rowOff>
    </xdr:from>
    <xdr:to>
      <xdr:col>13</xdr:col>
      <xdr:colOff>221876</xdr:colOff>
      <xdr:row>3</xdr:row>
      <xdr:rowOff>368301</xdr:rowOff>
    </xdr:to>
    <xdr:sp macro="" textlink="">
      <xdr:nvSpPr>
        <xdr:cNvPr id="5" name="Rectangle 4">
          <a:extLst>
            <a:ext uri="{FF2B5EF4-FFF2-40B4-BE49-F238E27FC236}">
              <a16:creationId xmlns:a16="http://schemas.microsoft.com/office/drawing/2014/main" id="{F0BD0016-2FB7-44E5-8AEC-2B317A1E22A1}"/>
            </a:ext>
          </a:extLst>
        </xdr:cNvPr>
        <xdr:cNvSpPr/>
      </xdr:nvSpPr>
      <xdr:spPr>
        <a:xfrm>
          <a:off x="6577572" y="1800225"/>
          <a:ext cx="1854854" cy="368301"/>
        </a:xfrm>
        <a:prstGeom prst="rect">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ysClr val="windowText" lastClr="000000"/>
              </a:solidFill>
            </a:rPr>
            <a:t>Disagree = 1</a:t>
          </a:r>
        </a:p>
      </xdr:txBody>
    </xdr:sp>
    <xdr:clientData/>
  </xdr:twoCellAnchor>
  <xdr:twoCellAnchor>
    <xdr:from>
      <xdr:col>13</xdr:col>
      <xdr:colOff>351118</xdr:colOff>
      <xdr:row>2</xdr:row>
      <xdr:rowOff>1371600</xdr:rowOff>
    </xdr:from>
    <xdr:to>
      <xdr:col>15</xdr:col>
      <xdr:colOff>914400</xdr:colOff>
      <xdr:row>3</xdr:row>
      <xdr:rowOff>355601</xdr:rowOff>
    </xdr:to>
    <xdr:sp macro="" textlink="">
      <xdr:nvSpPr>
        <xdr:cNvPr id="6" name="Rectangle 5">
          <a:extLst>
            <a:ext uri="{FF2B5EF4-FFF2-40B4-BE49-F238E27FC236}">
              <a16:creationId xmlns:a16="http://schemas.microsoft.com/office/drawing/2014/main" id="{3E9D996F-F3FF-4F23-9C39-0E6291B3DC02}"/>
            </a:ext>
          </a:extLst>
        </xdr:cNvPr>
        <xdr:cNvSpPr/>
      </xdr:nvSpPr>
      <xdr:spPr>
        <a:xfrm>
          <a:off x="8561668" y="1800225"/>
          <a:ext cx="1796770" cy="355601"/>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ysClr val="windowText" lastClr="000000"/>
              </a:solidFill>
            </a:rPr>
            <a:t>Neutral</a:t>
          </a:r>
          <a:r>
            <a:rPr lang="en-GB" sz="1100" baseline="0">
              <a:solidFill>
                <a:sysClr val="windowText" lastClr="000000"/>
              </a:solidFill>
            </a:rPr>
            <a:t> = 2</a:t>
          </a:r>
          <a:endParaRPr lang="en-GB" sz="1100">
            <a:solidFill>
              <a:sysClr val="windowText" lastClr="000000"/>
            </a:solidFill>
          </a:endParaRPr>
        </a:p>
      </xdr:txBody>
    </xdr:sp>
    <xdr:clientData/>
  </xdr:twoCellAnchor>
  <xdr:twoCellAnchor>
    <xdr:from>
      <xdr:col>15</xdr:col>
      <xdr:colOff>1025712</xdr:colOff>
      <xdr:row>2</xdr:row>
      <xdr:rowOff>1371600</xdr:rowOff>
    </xdr:from>
    <xdr:to>
      <xdr:col>19</xdr:col>
      <xdr:colOff>406400</xdr:colOff>
      <xdr:row>3</xdr:row>
      <xdr:rowOff>368299</xdr:rowOff>
    </xdr:to>
    <xdr:sp macro="" textlink="">
      <xdr:nvSpPr>
        <xdr:cNvPr id="7" name="Rectangle 6">
          <a:extLst>
            <a:ext uri="{FF2B5EF4-FFF2-40B4-BE49-F238E27FC236}">
              <a16:creationId xmlns:a16="http://schemas.microsoft.com/office/drawing/2014/main" id="{83682D17-BDF4-4026-92FB-3089F2E5CDAF}"/>
            </a:ext>
          </a:extLst>
        </xdr:cNvPr>
        <xdr:cNvSpPr/>
      </xdr:nvSpPr>
      <xdr:spPr>
        <a:xfrm>
          <a:off x="10469750" y="1800225"/>
          <a:ext cx="1833375" cy="368299"/>
        </a:xfrm>
        <a:prstGeom prst="rect">
          <a:avLst/>
        </a:prstGeom>
        <a:solidFill>
          <a:srgbClr val="DC960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ysClr val="windowText" lastClr="000000"/>
              </a:solidFill>
            </a:rPr>
            <a:t>Agree = 3</a:t>
          </a:r>
        </a:p>
      </xdr:txBody>
    </xdr:sp>
    <xdr:clientData/>
  </xdr:twoCellAnchor>
  <xdr:twoCellAnchor>
    <xdr:from>
      <xdr:col>19</xdr:col>
      <xdr:colOff>528171</xdr:colOff>
      <xdr:row>2</xdr:row>
      <xdr:rowOff>1384300</xdr:rowOff>
    </xdr:from>
    <xdr:to>
      <xdr:col>22</xdr:col>
      <xdr:colOff>0</xdr:colOff>
      <xdr:row>3</xdr:row>
      <xdr:rowOff>368299</xdr:rowOff>
    </xdr:to>
    <xdr:sp macro="" textlink="">
      <xdr:nvSpPr>
        <xdr:cNvPr id="8" name="Rectangle 7">
          <a:extLst>
            <a:ext uri="{FF2B5EF4-FFF2-40B4-BE49-F238E27FC236}">
              <a16:creationId xmlns:a16="http://schemas.microsoft.com/office/drawing/2014/main" id="{97221600-FF08-4AEE-B097-23AFD89BED62}"/>
            </a:ext>
          </a:extLst>
        </xdr:cNvPr>
        <xdr:cNvSpPr/>
      </xdr:nvSpPr>
      <xdr:spPr>
        <a:xfrm>
          <a:off x="12424896" y="1798637"/>
          <a:ext cx="1848317" cy="369887"/>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solidFill>
                <a:schemeClr val="bg1"/>
              </a:solidFill>
            </a:rPr>
            <a:t>Strongly</a:t>
          </a:r>
          <a:r>
            <a:rPr lang="en-GB" sz="1100" baseline="0">
              <a:solidFill>
                <a:schemeClr val="bg1"/>
              </a:solidFill>
            </a:rPr>
            <a:t> Agree = 4</a:t>
          </a:r>
          <a:endParaRPr lang="en-GB" sz="1100">
            <a:solidFill>
              <a:schemeClr val="bg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NHS%20SD%20Unit\4.%20Research%20and%20Development\Metrics\Carbon%20footprinting\2014%2012%20Update%20footprint\Expenditure%20modelling\DH%20accounts%20for%20Carbon%20footprint%20inform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
      <sheetName val="Defaults"/>
      <sheetName val="Consistency (Dep Grp)"/>
      <sheetName val="Op Bals Check"/>
      <sheetName val="CashFlow (Dont Use)"/>
      <sheetName val="4 (Old)"/>
      <sheetName val="New_Note4 workings"/>
      <sheetName val="1b SoFP"/>
      <sheetName val="1b SoCNE"/>
      <sheetName val="2 Segments"/>
      <sheetName val="FT pivot"/>
      <sheetName val="FT dat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persons/person.xml><?xml version="1.0" encoding="utf-8"?>
<personList xmlns="http://schemas.microsoft.com/office/spreadsheetml/2018/threadedcomments" xmlns:x="http://schemas.openxmlformats.org/spreadsheetml/2006/main">
  <person displayName="Guest User" id="{5B071853-7ABE-4D72-9B3E-E42D2AE4E909}" userId="S::urn:spo:anon#6c85ab3b9d8580fa6b1cce59c9f4f81a8f5dfe3c5a99cf02a50213ecdf3a719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9" dT="2020-08-18T11:52:45.60" personId="{5B071853-7ABE-4D72-9B3E-E42D2AE4E909}" id="{FE0C6A48-2620-4750-A1C4-8DF3B14E696C}">
    <text>http://www.instituteofhealthequity.org/about-our-work/working-toward-heath-equity- Is this the link?</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pete.waddingham@yhahsn.com" TargetMode="External"/><Relationship Id="rId2" Type="http://schemas.openxmlformats.org/officeDocument/2006/relationships/hyperlink" Target="https://www.sduhealth.org.uk/delivery/evaluate.aspx" TargetMode="External"/><Relationship Id="rId1" Type="http://schemas.openxmlformats.org/officeDocument/2006/relationships/hyperlink" Target="https://www.sduhealth.org.uk/areas-of-focus/carbon-hotspots/pharmaceuticals/cspm/sustainable-care-pathways-guidance.aspx"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sduhealth.org.uk/areas-of-focus/carbon-hotspots/pharmaceuticals/cspm/sustainable-care-pathways-guidance.asp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duhealth.org.uk/policy-strategy/reporting/natural-resource-footprint-2018/carbon-hotspots.aspx"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sduhealth.org.uk/policy-strategy/legal-policy-framework/public-services-social-value-act.aspx" TargetMode="External"/><Relationship Id="rId13" Type="http://schemas.openxmlformats.org/officeDocument/2006/relationships/hyperlink" Target="https://www.sduhealth.org.uk/delivery/evaluate.aspx" TargetMode="External"/><Relationship Id="rId3" Type="http://schemas.openxmlformats.org/officeDocument/2006/relationships/hyperlink" Target="http://www.sduhealth.org.uk/areas-of-focus/carbon-hotspots/energy.aspx" TargetMode="External"/><Relationship Id="rId7" Type="http://schemas.openxmlformats.org/officeDocument/2006/relationships/hyperlink" Target="http://www.sduhealth.org.uk/areas-of-focus/carbon-hotspots/pharmaceuticals/cspm/sustainable-care-pathways-guidance.aspx" TargetMode="External"/><Relationship Id="rId12" Type="http://schemas.openxmlformats.org/officeDocument/2006/relationships/hyperlink" Target="http://www.instituteofhealthequity.org/projects/working-for-health-equity-the-role-of-health-professionals" TargetMode="External"/><Relationship Id="rId17" Type="http://schemas.microsoft.com/office/2017/10/relationships/threadedComment" Target="../threadedComments/threadedComment1.xml"/><Relationship Id="rId2" Type="http://schemas.openxmlformats.org/officeDocument/2006/relationships/hyperlink" Target="http://www.sduhealth.org.uk/areas-of-focus/carbon-hotspots/waste.aspx" TargetMode="External"/><Relationship Id="rId16" Type="http://schemas.openxmlformats.org/officeDocument/2006/relationships/comments" Target="../comments1.xml"/><Relationship Id="rId1" Type="http://schemas.openxmlformats.org/officeDocument/2006/relationships/hyperlink" Target="http://www.sduhealth.org.uk/areas-of-focus/clinical-and-care-models.aspx" TargetMode="External"/><Relationship Id="rId6" Type="http://schemas.openxmlformats.org/officeDocument/2006/relationships/hyperlink" Target="http://www.sduhealth.org.uk/areas-of-focus/community-resilience/community-resilience-copy.aspx" TargetMode="External"/><Relationship Id="rId11" Type="http://schemas.openxmlformats.org/officeDocument/2006/relationships/hyperlink" Target="https://www.sduhealth.org.uk/areas-of-focus/commissioning-and-procurement/procurement.aspx" TargetMode="External"/><Relationship Id="rId5" Type="http://schemas.openxmlformats.org/officeDocument/2006/relationships/hyperlink" Target="http://www.sduhealth.org.uk/areas-of-focus/community-resilience.aspx" TargetMode="External"/><Relationship Id="rId15" Type="http://schemas.openxmlformats.org/officeDocument/2006/relationships/vmlDrawing" Target="../drawings/vmlDrawing1.vml"/><Relationship Id="rId10" Type="http://schemas.openxmlformats.org/officeDocument/2006/relationships/hyperlink" Target="https://ec.europa.eu/environment/circular-economy/index_en.htm" TargetMode="External"/><Relationship Id="rId4" Type="http://schemas.openxmlformats.org/officeDocument/2006/relationships/hyperlink" Target="http://www.sduhealth.org.uk/areas-of-focus/social-value.aspx" TargetMode="External"/><Relationship Id="rId9" Type="http://schemas.openxmlformats.org/officeDocument/2006/relationships/hyperlink" Target="http://www.sduhealth.org.uk/areas-of-focus/carbon-hotspots/travel.aspx%20and%20https:/www.sduhealth.org.uk/delivery/measure/health-outcomes-travel-tool.aspx" TargetMode="External"/><Relationship Id="rId1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en.wikipedia.org/wiki/Olympic-size_swimming_pool" TargetMode="External"/><Relationship Id="rId2" Type="http://schemas.openxmlformats.org/officeDocument/2006/relationships/hyperlink" Target="https://www.climate-lab-book.ac.uk/2017/gmst-arctic-changes/" TargetMode="External"/><Relationship Id="rId1" Type="http://schemas.openxmlformats.org/officeDocument/2006/relationships/hyperlink" Target="https://www.gov.uk/government/publications/greenhouse-gas-reporting-conversion-factors-2020" TargetMode="External"/><Relationship Id="rId4"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sduhealth.org.uk/delivery/measure/health-outcomes-travel-tool.aspx" TargetMode="External"/><Relationship Id="rId7" Type="http://schemas.openxmlformats.org/officeDocument/2006/relationships/hyperlink" Target="https://shcoalition.org/download-area/" TargetMode="External"/><Relationship Id="rId2" Type="http://schemas.openxmlformats.org/officeDocument/2006/relationships/hyperlink" Target="https://www.sduhealth.org.uk/areas-of-focus/carbon-hotspots/pharmaceuticals/cspm/carbon-footprint-guidance.aspx" TargetMode="External"/><Relationship Id="rId1" Type="http://schemas.openxmlformats.org/officeDocument/2006/relationships/hyperlink" Target="https://www.abpi.org.uk/medicine-discovery/building-a-thriving-environment-for-medicine-discovery/how-do-we-monitor-and-regulate-medicines/sustainability/" TargetMode="External"/><Relationship Id="rId6" Type="http://schemas.openxmlformats.org/officeDocument/2006/relationships/hyperlink" Target="https://shcpathways.org/full-calculator/" TargetMode="External"/><Relationship Id="rId5" Type="http://schemas.openxmlformats.org/officeDocument/2006/relationships/hyperlink" Target="https://dhl-carboncalculator.com/" TargetMode="External"/><Relationship Id="rId4" Type="http://schemas.openxmlformats.org/officeDocument/2006/relationships/hyperlink" Target="https://www.sduhealth.org.uk/areas-of-focus/social-value/social-value-calculator.aspx"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22"/>
  <sheetViews>
    <sheetView showGridLines="0" zoomScale="90" zoomScaleNormal="90" workbookViewId="0">
      <selection activeCell="O17" sqref="O17"/>
    </sheetView>
  </sheetViews>
  <sheetFormatPr defaultRowHeight="14.45"/>
  <cols>
    <col min="13" max="13" width="11.28515625" bestFit="1" customWidth="1"/>
  </cols>
  <sheetData>
    <row r="2" spans="2:19" ht="21">
      <c r="C2" s="184" t="s">
        <v>0</v>
      </c>
      <c r="D2" s="184"/>
      <c r="E2" s="184"/>
      <c r="F2" s="184"/>
      <c r="G2" s="184"/>
      <c r="H2" s="184"/>
      <c r="I2" s="184"/>
      <c r="J2" s="184"/>
      <c r="K2" s="184"/>
      <c r="L2" s="184"/>
      <c r="M2" s="184"/>
    </row>
    <row r="3" spans="2:19" ht="21">
      <c r="C3" s="155"/>
      <c r="D3" s="155"/>
      <c r="E3" s="155"/>
      <c r="F3" s="155"/>
      <c r="G3" s="155"/>
      <c r="H3" s="155"/>
      <c r="I3" s="155"/>
      <c r="J3" s="155"/>
      <c r="K3" s="155"/>
      <c r="L3" s="155"/>
      <c r="M3" s="155"/>
    </row>
    <row r="4" spans="2:19" ht="14.25" customHeight="1">
      <c r="B4" s="183" t="s">
        <v>1</v>
      </c>
      <c r="C4" s="183"/>
      <c r="D4" s="183"/>
      <c r="E4" s="183"/>
      <c r="F4" s="183"/>
      <c r="G4" s="183"/>
      <c r="H4" s="183"/>
      <c r="I4" s="183"/>
      <c r="J4" s="183"/>
      <c r="K4" s="183"/>
      <c r="L4" s="183"/>
      <c r="M4" s="183"/>
      <c r="N4" s="183"/>
      <c r="O4" s="183"/>
      <c r="P4" s="183"/>
      <c r="Q4" s="183"/>
      <c r="R4" s="183"/>
      <c r="S4" s="11"/>
    </row>
    <row r="5" spans="2:19">
      <c r="B5" s="183"/>
      <c r="C5" s="183"/>
      <c r="D5" s="183"/>
      <c r="E5" s="183"/>
      <c r="F5" s="183"/>
      <c r="G5" s="183"/>
      <c r="H5" s="183"/>
      <c r="I5" s="183"/>
      <c r="J5" s="183"/>
      <c r="K5" s="183"/>
      <c r="L5" s="183"/>
      <c r="M5" s="183"/>
      <c r="N5" s="183"/>
      <c r="O5" s="183"/>
      <c r="P5" s="183"/>
      <c r="Q5" s="183"/>
      <c r="R5" s="183"/>
      <c r="S5" s="11"/>
    </row>
    <row r="6" spans="2:19">
      <c r="B6" s="183"/>
      <c r="C6" s="183"/>
      <c r="D6" s="183"/>
      <c r="E6" s="183"/>
      <c r="F6" s="183"/>
      <c r="G6" s="183"/>
      <c r="H6" s="183"/>
      <c r="I6" s="183"/>
      <c r="J6" s="183"/>
      <c r="K6" s="183"/>
      <c r="L6" s="183"/>
      <c r="M6" s="183"/>
      <c r="N6" s="183"/>
      <c r="O6" s="183"/>
      <c r="P6" s="183"/>
      <c r="Q6" s="183"/>
      <c r="R6" s="183"/>
      <c r="S6" s="11"/>
    </row>
    <row r="7" spans="2:19">
      <c r="B7" s="183"/>
      <c r="C7" s="183"/>
      <c r="D7" s="183"/>
      <c r="E7" s="183"/>
      <c r="F7" s="183"/>
      <c r="G7" s="183"/>
      <c r="H7" s="183"/>
      <c r="I7" s="183"/>
      <c r="J7" s="183"/>
      <c r="K7" s="183"/>
      <c r="L7" s="183"/>
      <c r="M7" s="183"/>
      <c r="N7" s="183"/>
      <c r="O7" s="183"/>
      <c r="P7" s="183"/>
      <c r="Q7" s="183"/>
      <c r="R7" s="183"/>
      <c r="S7" s="11"/>
    </row>
    <row r="8" spans="2:19">
      <c r="B8" s="183"/>
      <c r="C8" s="183"/>
      <c r="D8" s="183"/>
      <c r="E8" s="183"/>
      <c r="F8" s="183"/>
      <c r="G8" s="183"/>
      <c r="H8" s="183"/>
      <c r="I8" s="183"/>
      <c r="J8" s="183"/>
      <c r="K8" s="183"/>
      <c r="L8" s="183"/>
      <c r="M8" s="183"/>
      <c r="N8" s="183"/>
      <c r="O8" s="183"/>
      <c r="P8" s="183"/>
      <c r="Q8" s="183"/>
      <c r="R8" s="183"/>
      <c r="S8" s="11"/>
    </row>
    <row r="9" spans="2:19">
      <c r="B9" s="183"/>
      <c r="C9" s="183"/>
      <c r="D9" s="183"/>
      <c r="E9" s="183"/>
      <c r="F9" s="183"/>
      <c r="G9" s="183"/>
      <c r="H9" s="183"/>
      <c r="I9" s="183"/>
      <c r="J9" s="183"/>
      <c r="K9" s="183"/>
      <c r="L9" s="183"/>
      <c r="M9" s="183"/>
      <c r="N9" s="183"/>
      <c r="O9" s="183"/>
      <c r="P9" s="183"/>
      <c r="Q9" s="183"/>
      <c r="R9" s="183"/>
      <c r="S9" s="11"/>
    </row>
    <row r="10" spans="2:19" ht="70.5" customHeight="1">
      <c r="B10" s="183"/>
      <c r="C10" s="183"/>
      <c r="D10" s="183"/>
      <c r="E10" s="183"/>
      <c r="F10" s="183"/>
      <c r="G10" s="183"/>
      <c r="H10" s="183"/>
      <c r="I10" s="183"/>
      <c r="J10" s="183"/>
      <c r="K10" s="183"/>
      <c r="L10" s="183"/>
      <c r="M10" s="183"/>
      <c r="N10" s="183"/>
      <c r="O10" s="183"/>
      <c r="P10" s="183"/>
      <c r="Q10" s="183"/>
      <c r="R10" s="183"/>
      <c r="S10" s="11"/>
    </row>
    <row r="11" spans="2:19">
      <c r="B11" s="183"/>
      <c r="C11" s="183"/>
      <c r="D11" s="183"/>
      <c r="E11" s="183"/>
      <c r="F11" s="183"/>
      <c r="G11" s="183"/>
      <c r="H11" s="183"/>
      <c r="I11" s="183"/>
      <c r="J11" s="183"/>
      <c r="K11" s="183"/>
      <c r="L11" s="183"/>
      <c r="M11" s="183"/>
      <c r="N11" s="183"/>
      <c r="O11" s="183"/>
      <c r="P11" s="183"/>
      <c r="Q11" s="183"/>
      <c r="R11" s="183"/>
      <c r="S11" s="11"/>
    </row>
    <row r="12" spans="2:19">
      <c r="B12" s="183"/>
      <c r="C12" s="183"/>
      <c r="D12" s="183"/>
      <c r="E12" s="183"/>
      <c r="F12" s="183"/>
      <c r="G12" s="183"/>
      <c r="H12" s="183"/>
      <c r="I12" s="183"/>
      <c r="J12" s="183"/>
      <c r="K12" s="183"/>
      <c r="L12" s="183"/>
      <c r="M12" s="183"/>
      <c r="N12" s="183"/>
      <c r="O12" s="183"/>
      <c r="P12" s="183"/>
      <c r="Q12" s="183"/>
      <c r="R12" s="183"/>
      <c r="S12" s="11"/>
    </row>
    <row r="13" spans="2:19" ht="56.25" customHeight="1">
      <c r="B13" s="183"/>
      <c r="C13" s="183"/>
      <c r="D13" s="183"/>
      <c r="E13" s="183"/>
      <c r="F13" s="183"/>
      <c r="G13" s="183"/>
      <c r="H13" s="183"/>
      <c r="I13" s="183"/>
      <c r="J13" s="183"/>
      <c r="K13" s="183"/>
      <c r="L13" s="183"/>
      <c r="M13" s="183"/>
      <c r="N13" s="183"/>
      <c r="O13" s="183"/>
      <c r="P13" s="183"/>
      <c r="Q13" s="183"/>
      <c r="R13" s="183"/>
      <c r="S13" s="11"/>
    </row>
    <row r="14" spans="2:19" ht="15.6">
      <c r="B14" s="21" t="s">
        <v>2</v>
      </c>
      <c r="C14" s="22"/>
      <c r="D14" s="22"/>
      <c r="E14" s="22"/>
      <c r="F14" s="22"/>
      <c r="G14" s="22"/>
      <c r="H14" s="22"/>
      <c r="I14" s="22"/>
      <c r="J14" s="22"/>
      <c r="K14" s="22"/>
      <c r="L14" s="22"/>
      <c r="M14" s="22"/>
      <c r="N14" s="22"/>
      <c r="O14" s="22"/>
      <c r="P14" s="22"/>
      <c r="Q14" s="22"/>
      <c r="R14" s="22"/>
      <c r="S14" s="11"/>
    </row>
    <row r="15" spans="2:19" ht="15.6">
      <c r="B15" s="13"/>
      <c r="C15" s="13"/>
      <c r="D15" s="13"/>
      <c r="E15" s="13"/>
      <c r="F15" s="13"/>
      <c r="G15" s="13"/>
      <c r="H15" s="13"/>
      <c r="I15" s="13"/>
      <c r="J15" s="13"/>
      <c r="K15" s="13" t="s">
        <v>3</v>
      </c>
      <c r="L15" s="13"/>
      <c r="M15" s="154">
        <f>VersionControl!A2</f>
        <v>44292</v>
      </c>
      <c r="N15" s="13"/>
      <c r="O15" s="13"/>
      <c r="P15" s="13"/>
      <c r="Q15" s="13"/>
      <c r="R15" s="13"/>
    </row>
    <row r="16" spans="2:19" ht="15.6">
      <c r="B16" s="23" t="s">
        <v>4</v>
      </c>
      <c r="C16" s="13"/>
      <c r="D16" s="13"/>
      <c r="E16" s="13"/>
      <c r="F16" s="13"/>
      <c r="G16" s="13"/>
      <c r="H16" s="13"/>
      <c r="I16" s="13"/>
      <c r="J16" s="13"/>
      <c r="K16" s="13"/>
      <c r="L16" s="13"/>
      <c r="M16" s="13"/>
      <c r="N16" s="13"/>
      <c r="O16" s="13"/>
      <c r="P16" s="13"/>
      <c r="Q16" s="13"/>
      <c r="R16" s="13"/>
    </row>
    <row r="17" spans="2:18" ht="15.6">
      <c r="B17" s="13"/>
      <c r="C17" s="13"/>
      <c r="D17" s="13"/>
      <c r="E17" s="13"/>
      <c r="F17" s="13"/>
      <c r="G17" s="13"/>
      <c r="H17" s="13"/>
      <c r="I17" s="13"/>
      <c r="J17" s="13"/>
      <c r="K17" s="13"/>
      <c r="L17" s="13"/>
      <c r="M17" s="13"/>
      <c r="N17" s="13"/>
      <c r="O17" s="13"/>
      <c r="P17" s="13"/>
      <c r="Q17" s="13"/>
      <c r="R17" s="13"/>
    </row>
    <row r="18" spans="2:18" ht="15.6">
      <c r="B18" s="24" t="s">
        <v>5</v>
      </c>
      <c r="C18" s="13"/>
      <c r="D18" s="13"/>
      <c r="E18" s="13"/>
      <c r="F18" s="13"/>
      <c r="G18" s="13"/>
      <c r="H18" s="13"/>
      <c r="I18" s="13"/>
      <c r="J18" s="13"/>
      <c r="K18" s="13"/>
      <c r="L18" s="13"/>
      <c r="M18" s="13"/>
      <c r="N18" s="13"/>
      <c r="O18" s="13"/>
      <c r="P18" s="13"/>
      <c r="Q18" s="13"/>
      <c r="R18" s="13"/>
    </row>
    <row r="19" spans="2:18" ht="15.6">
      <c r="B19" s="13"/>
      <c r="C19" s="13"/>
      <c r="D19" s="13"/>
      <c r="E19" s="13"/>
      <c r="F19" s="13"/>
      <c r="G19" s="13"/>
      <c r="H19" s="13"/>
      <c r="I19" s="13"/>
      <c r="J19" s="13"/>
      <c r="K19" s="13"/>
      <c r="L19" s="13"/>
      <c r="M19" s="13"/>
      <c r="N19" s="13"/>
      <c r="O19" s="13"/>
      <c r="P19" s="13"/>
      <c r="Q19" s="13"/>
      <c r="R19" s="13"/>
    </row>
    <row r="20" spans="2:18" ht="15.6">
      <c r="B20" s="24" t="s">
        <v>6</v>
      </c>
      <c r="C20" s="13"/>
      <c r="D20" s="13"/>
      <c r="E20" s="13"/>
      <c r="F20" s="13"/>
      <c r="G20" s="13"/>
      <c r="H20" s="13"/>
      <c r="I20" s="13"/>
      <c r="J20" s="13"/>
      <c r="K20" s="13"/>
      <c r="L20" s="13"/>
      <c r="M20" s="13"/>
      <c r="N20" s="13"/>
      <c r="O20" s="13"/>
      <c r="P20" s="13"/>
      <c r="Q20" s="13"/>
      <c r="R20" s="13"/>
    </row>
    <row r="21" spans="2:18" ht="15.6">
      <c r="B21" s="13"/>
      <c r="C21" s="13"/>
      <c r="D21" s="13"/>
      <c r="E21" s="13"/>
      <c r="F21" s="13"/>
      <c r="G21" s="13"/>
      <c r="H21" s="13"/>
      <c r="I21" s="13"/>
      <c r="J21" s="13"/>
      <c r="K21" s="13"/>
      <c r="L21" s="13"/>
      <c r="M21" s="13"/>
      <c r="N21" s="13"/>
      <c r="O21" s="13"/>
      <c r="P21" s="13"/>
      <c r="Q21" s="13"/>
      <c r="R21" s="13"/>
    </row>
    <row r="22" spans="2:18" ht="15.6">
      <c r="B22" s="13"/>
      <c r="C22" s="13"/>
      <c r="D22" s="13"/>
      <c r="E22" s="13"/>
      <c r="F22" s="13"/>
      <c r="G22" s="13"/>
      <c r="H22" s="13"/>
      <c r="I22" s="13"/>
      <c r="J22" s="13"/>
      <c r="K22" s="13"/>
      <c r="L22" s="13"/>
      <c r="M22" s="13"/>
      <c r="N22" s="13"/>
      <c r="O22" s="13"/>
      <c r="P22" s="13"/>
      <c r="Q22" s="13"/>
      <c r="R22" s="13"/>
    </row>
  </sheetData>
  <mergeCells count="2">
    <mergeCell ref="B4:R13"/>
    <mergeCell ref="C2:M2"/>
  </mergeCells>
  <hyperlinks>
    <hyperlink ref="B18" r:id="rId1" xr:uid="{00000000-0004-0000-0000-000000000000}"/>
    <hyperlink ref="B20" r:id="rId2" xr:uid="{00000000-0004-0000-0000-000001000000}"/>
    <hyperlink ref="B14" r:id="rId3" xr:uid="{00000000-0004-0000-0000-000002000000}"/>
  </hyperlinks>
  <pageMargins left="0.7" right="0.7" top="0.75" bottom="0.75" header="0.3" footer="0.3"/>
  <pageSetup paperSize="9" orientation="portrait" horizontalDpi="4294967293"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T30"/>
  <sheetViews>
    <sheetView showGridLines="0" workbookViewId="0">
      <pane xSplit="6" ySplit="1" topLeftCell="G2" activePane="bottomRight" state="frozen"/>
      <selection pane="bottomRight" activeCell="L13" sqref="L13"/>
      <selection pane="bottomLeft" activeCell="A2" sqref="A2"/>
      <selection pane="topRight" activeCell="G1" sqref="G1"/>
    </sheetView>
  </sheetViews>
  <sheetFormatPr defaultColWidth="9.140625" defaultRowHeight="12.95"/>
  <cols>
    <col min="1" max="1" width="22.28515625" style="31" bestFit="1" customWidth="1"/>
    <col min="2" max="2" width="16.42578125" style="31" customWidth="1"/>
    <col min="3" max="5" width="9.140625" style="31"/>
    <col min="6" max="6" width="0.85546875" style="31" customWidth="1"/>
    <col min="7" max="7" width="14.7109375" style="31" customWidth="1"/>
    <col min="8" max="8" width="14.140625" style="181" customWidth="1"/>
    <col min="9" max="9" width="11.7109375" style="181" customWidth="1"/>
    <col min="10" max="10" width="17.85546875" style="181" customWidth="1"/>
    <col min="11" max="11" width="1.42578125" style="31" customWidth="1"/>
    <col min="12" max="12" width="14.140625" style="31" customWidth="1"/>
    <col min="13" max="15" width="9" style="181"/>
    <col min="16" max="16" width="1.28515625" style="31" customWidth="1"/>
    <col min="17" max="16384" width="9.140625" style="31"/>
  </cols>
  <sheetData>
    <row r="1" spans="1:20" ht="14.25" customHeight="1">
      <c r="C1" s="190" t="s">
        <v>7</v>
      </c>
      <c r="D1" s="191"/>
      <c r="E1" s="192"/>
      <c r="G1" s="189" t="s">
        <v>8</v>
      </c>
      <c r="H1" s="189"/>
      <c r="I1" s="189"/>
      <c r="J1" s="189"/>
      <c r="L1" s="189" t="s">
        <v>9</v>
      </c>
      <c r="M1" s="189"/>
      <c r="N1" s="189"/>
      <c r="O1" s="189"/>
      <c r="Q1" s="185" t="s">
        <v>10</v>
      </c>
      <c r="R1" s="185"/>
      <c r="S1" s="186"/>
      <c r="T1" s="160"/>
    </row>
    <row r="2" spans="1:20" ht="28.5" customHeight="1">
      <c r="C2" s="193"/>
      <c r="D2" s="194"/>
      <c r="E2" s="195"/>
      <c r="G2" s="196" t="s">
        <v>11</v>
      </c>
      <c r="H2" s="197"/>
      <c r="I2" s="197"/>
      <c r="J2" s="198"/>
      <c r="L2" s="196" t="s">
        <v>11</v>
      </c>
      <c r="M2" s="197"/>
      <c r="N2" s="197"/>
      <c r="O2" s="198"/>
      <c r="Q2" s="199" t="s">
        <v>12</v>
      </c>
      <c r="R2" s="199"/>
      <c r="S2" s="199"/>
    </row>
    <row r="3" spans="1:20" ht="40.5">
      <c r="A3" s="161" t="s">
        <v>13</v>
      </c>
      <c r="B3" s="162" t="s">
        <v>14</v>
      </c>
      <c r="C3" s="163" t="s">
        <v>15</v>
      </c>
      <c r="D3" s="163" t="s">
        <v>16</v>
      </c>
      <c r="E3" s="163" t="s">
        <v>17</v>
      </c>
      <c r="F3" s="164"/>
      <c r="G3" s="165" t="s">
        <v>14</v>
      </c>
      <c r="H3" s="166" t="s">
        <v>15</v>
      </c>
      <c r="I3" s="166" t="s">
        <v>16</v>
      </c>
      <c r="J3" s="166" t="s">
        <v>17</v>
      </c>
      <c r="L3" s="165" t="s">
        <v>14</v>
      </c>
      <c r="M3" s="166" t="s">
        <v>15</v>
      </c>
      <c r="N3" s="166" t="s">
        <v>16</v>
      </c>
      <c r="O3" s="166" t="s">
        <v>17</v>
      </c>
      <c r="Q3" s="166" t="s">
        <v>15</v>
      </c>
      <c r="R3" s="166" t="s">
        <v>16</v>
      </c>
      <c r="S3" s="166" t="s">
        <v>17</v>
      </c>
    </row>
    <row r="4" spans="1:20" ht="12.75">
      <c r="A4" s="161" t="s">
        <v>18</v>
      </c>
      <c r="B4" s="167" t="s">
        <v>19</v>
      </c>
      <c r="C4" s="163">
        <v>1.1000000000000001</v>
      </c>
      <c r="D4" s="163">
        <v>2.2999999999999998</v>
      </c>
      <c r="E4" s="163">
        <v>0.19</v>
      </c>
      <c r="F4" s="164"/>
      <c r="G4" s="168">
        <v>0</v>
      </c>
      <c r="H4" s="166">
        <f>$C4*$G4</f>
        <v>0</v>
      </c>
      <c r="I4" s="166">
        <f>$D4*$G4</f>
        <v>0</v>
      </c>
      <c r="J4" s="166">
        <f>$E4*$G4</f>
        <v>0</v>
      </c>
      <c r="L4" s="168">
        <v>0</v>
      </c>
      <c r="M4" s="166">
        <f>$C4*$L4</f>
        <v>0</v>
      </c>
      <c r="N4" s="166">
        <f>$D4*$L4</f>
        <v>0</v>
      </c>
      <c r="O4" s="166">
        <f>$E4*$L4</f>
        <v>0</v>
      </c>
      <c r="Q4" s="166">
        <f>H4-M4</f>
        <v>0</v>
      </c>
      <c r="R4" s="166">
        <f>I4-N4</f>
        <v>0</v>
      </c>
      <c r="S4" s="166">
        <f>J4-O4</f>
        <v>0</v>
      </c>
    </row>
    <row r="5" spans="1:20">
      <c r="A5" s="161" t="s">
        <v>20</v>
      </c>
      <c r="B5" s="169"/>
      <c r="C5" s="170"/>
      <c r="D5" s="170"/>
      <c r="E5" s="170"/>
      <c r="F5" s="171"/>
      <c r="G5" s="172"/>
      <c r="H5" s="173"/>
      <c r="I5" s="173"/>
      <c r="J5" s="173"/>
      <c r="L5" s="172">
        <v>0</v>
      </c>
      <c r="M5" s="173"/>
      <c r="N5" s="173"/>
      <c r="O5" s="173"/>
      <c r="Q5" s="173"/>
      <c r="R5" s="173"/>
      <c r="S5" s="173"/>
    </row>
    <row r="6" spans="1:20" ht="12.75">
      <c r="A6" s="174" t="s">
        <v>21</v>
      </c>
      <c r="B6" s="161" t="s">
        <v>22</v>
      </c>
      <c r="C6" s="163">
        <v>0.56000000000000005</v>
      </c>
      <c r="D6" s="163">
        <v>0.1</v>
      </c>
      <c r="E6" s="175">
        <v>0</v>
      </c>
      <c r="F6" s="167"/>
      <c r="G6" s="168">
        <v>0</v>
      </c>
      <c r="H6" s="166">
        <f t="shared" ref="H6:H16" si="0">$C6*$G6</f>
        <v>0</v>
      </c>
      <c r="I6" s="166">
        <f t="shared" ref="I6:I16" si="1">$D6*$G6</f>
        <v>0</v>
      </c>
      <c r="J6" s="166">
        <f t="shared" ref="J6:J16" si="2">$E6*$G6</f>
        <v>0</v>
      </c>
      <c r="L6" s="168">
        <v>0</v>
      </c>
      <c r="M6" s="166">
        <f t="shared" ref="M6:M16" si="3">$C6*$L6</f>
        <v>0</v>
      </c>
      <c r="N6" s="166">
        <f t="shared" ref="N6:N16" si="4">$D6*$L6</f>
        <v>0</v>
      </c>
      <c r="O6" s="166">
        <f t="shared" ref="O6:O16" si="5">$E6*$L6</f>
        <v>0</v>
      </c>
      <c r="Q6" s="166">
        <f t="shared" ref="Q6:S10" si="6">H6-M6</f>
        <v>0</v>
      </c>
      <c r="R6" s="166">
        <f t="shared" si="6"/>
        <v>0</v>
      </c>
      <c r="S6" s="166">
        <f t="shared" si="6"/>
        <v>0</v>
      </c>
    </row>
    <row r="7" spans="1:20" ht="12.75">
      <c r="A7" s="174" t="s">
        <v>23</v>
      </c>
      <c r="B7" s="161" t="s">
        <v>22</v>
      </c>
      <c r="C7" s="163">
        <v>2.9</v>
      </c>
      <c r="D7" s="163">
        <v>0.53</v>
      </c>
      <c r="E7" s="175">
        <v>0</v>
      </c>
      <c r="F7" s="167"/>
      <c r="G7" s="168">
        <v>0</v>
      </c>
      <c r="H7" s="166">
        <f t="shared" si="0"/>
        <v>0</v>
      </c>
      <c r="I7" s="166">
        <f t="shared" si="1"/>
        <v>0</v>
      </c>
      <c r="J7" s="166">
        <f t="shared" si="2"/>
        <v>0</v>
      </c>
      <c r="L7" s="168">
        <v>0</v>
      </c>
      <c r="M7" s="166">
        <f t="shared" si="3"/>
        <v>0</v>
      </c>
      <c r="N7" s="166">
        <f t="shared" si="4"/>
        <v>0</v>
      </c>
      <c r="O7" s="166">
        <f t="shared" si="5"/>
        <v>0</v>
      </c>
      <c r="Q7" s="166">
        <f t="shared" si="6"/>
        <v>0</v>
      </c>
      <c r="R7" s="166">
        <f t="shared" si="6"/>
        <v>0</v>
      </c>
      <c r="S7" s="166">
        <f t="shared" si="6"/>
        <v>0</v>
      </c>
    </row>
    <row r="8" spans="1:20">
      <c r="A8" s="174" t="s">
        <v>24</v>
      </c>
      <c r="B8" s="161" t="s">
        <v>22</v>
      </c>
      <c r="C8" s="163">
        <v>7.9</v>
      </c>
      <c r="D8" s="163">
        <v>26</v>
      </c>
      <c r="E8" s="175">
        <v>0.13</v>
      </c>
      <c r="F8" s="167"/>
      <c r="G8" s="168">
        <v>0</v>
      </c>
      <c r="H8" s="166">
        <f t="shared" si="0"/>
        <v>0</v>
      </c>
      <c r="I8" s="166">
        <f t="shared" si="1"/>
        <v>0</v>
      </c>
      <c r="J8" s="166">
        <f t="shared" si="2"/>
        <v>0</v>
      </c>
      <c r="L8" s="168">
        <v>0</v>
      </c>
      <c r="M8" s="166">
        <f t="shared" si="3"/>
        <v>0</v>
      </c>
      <c r="N8" s="166">
        <f t="shared" si="4"/>
        <v>0</v>
      </c>
      <c r="O8" s="166">
        <f t="shared" si="5"/>
        <v>0</v>
      </c>
      <c r="Q8" s="166">
        <f t="shared" si="6"/>
        <v>0</v>
      </c>
      <c r="R8" s="166">
        <f t="shared" si="6"/>
        <v>0</v>
      </c>
      <c r="S8" s="166">
        <f t="shared" si="6"/>
        <v>0</v>
      </c>
    </row>
    <row r="9" spans="1:20">
      <c r="A9" s="174" t="s">
        <v>25</v>
      </c>
      <c r="B9" s="161" t="s">
        <v>22</v>
      </c>
      <c r="C9" s="163">
        <v>36</v>
      </c>
      <c r="D9" s="163">
        <v>91</v>
      </c>
      <c r="E9" s="175">
        <v>0.53</v>
      </c>
      <c r="F9" s="167"/>
      <c r="G9" s="168">
        <v>0</v>
      </c>
      <c r="H9" s="166">
        <f t="shared" si="0"/>
        <v>0</v>
      </c>
      <c r="I9" s="166">
        <f t="shared" si="1"/>
        <v>0</v>
      </c>
      <c r="J9" s="166">
        <f t="shared" si="2"/>
        <v>0</v>
      </c>
      <c r="L9" s="168">
        <v>0</v>
      </c>
      <c r="M9" s="166">
        <f t="shared" si="3"/>
        <v>0</v>
      </c>
      <c r="N9" s="166">
        <f t="shared" si="4"/>
        <v>0</v>
      </c>
      <c r="O9" s="166">
        <f t="shared" si="5"/>
        <v>0</v>
      </c>
      <c r="Q9" s="166">
        <f t="shared" si="6"/>
        <v>0</v>
      </c>
      <c r="R9" s="166">
        <f t="shared" si="6"/>
        <v>0</v>
      </c>
      <c r="S9" s="166">
        <f t="shared" si="6"/>
        <v>0</v>
      </c>
    </row>
    <row r="10" spans="1:20">
      <c r="A10" s="161" t="s">
        <v>26</v>
      </c>
      <c r="B10" s="161" t="s">
        <v>22</v>
      </c>
      <c r="C10" s="163">
        <v>14</v>
      </c>
      <c r="D10" s="163">
        <v>21</v>
      </c>
      <c r="E10" s="175">
        <v>0.28999999999999998</v>
      </c>
      <c r="F10" s="167"/>
      <c r="G10" s="168">
        <v>0</v>
      </c>
      <c r="H10" s="166">
        <f t="shared" si="0"/>
        <v>0</v>
      </c>
      <c r="I10" s="166">
        <f t="shared" si="1"/>
        <v>0</v>
      </c>
      <c r="J10" s="166">
        <f t="shared" si="2"/>
        <v>0</v>
      </c>
      <c r="L10" s="168">
        <v>0</v>
      </c>
      <c r="M10" s="166">
        <f t="shared" si="3"/>
        <v>0</v>
      </c>
      <c r="N10" s="166">
        <f t="shared" si="4"/>
        <v>0</v>
      </c>
      <c r="O10" s="166">
        <f t="shared" si="5"/>
        <v>0</v>
      </c>
      <c r="Q10" s="166">
        <f t="shared" si="6"/>
        <v>0</v>
      </c>
      <c r="R10" s="166">
        <f t="shared" si="6"/>
        <v>0</v>
      </c>
      <c r="S10" s="166">
        <f t="shared" si="6"/>
        <v>0</v>
      </c>
    </row>
    <row r="11" spans="1:20">
      <c r="A11" s="161" t="s">
        <v>27</v>
      </c>
      <c r="B11" s="176"/>
      <c r="C11" s="170"/>
      <c r="D11" s="170"/>
      <c r="E11" s="177"/>
      <c r="F11" s="169"/>
      <c r="G11" s="172"/>
      <c r="H11" s="173"/>
      <c r="I11" s="173"/>
      <c r="J11" s="173"/>
      <c r="L11" s="172">
        <v>0</v>
      </c>
      <c r="M11" s="173"/>
      <c r="N11" s="173"/>
      <c r="O11" s="173"/>
      <c r="Q11" s="173"/>
      <c r="R11" s="173"/>
      <c r="S11" s="173"/>
    </row>
    <row r="12" spans="1:20" ht="12.75">
      <c r="A12" s="174" t="s">
        <v>28</v>
      </c>
      <c r="B12" s="161" t="s">
        <v>29</v>
      </c>
      <c r="C12" s="163">
        <v>38</v>
      </c>
      <c r="D12" s="163">
        <v>61</v>
      </c>
      <c r="E12" s="175">
        <v>3.3</v>
      </c>
      <c r="F12" s="167"/>
      <c r="G12" s="168">
        <v>0</v>
      </c>
      <c r="H12" s="166">
        <f t="shared" si="0"/>
        <v>0</v>
      </c>
      <c r="I12" s="166">
        <f t="shared" si="1"/>
        <v>0</v>
      </c>
      <c r="J12" s="166">
        <f t="shared" si="2"/>
        <v>0</v>
      </c>
      <c r="L12" s="168">
        <v>0</v>
      </c>
      <c r="M12" s="166">
        <f t="shared" si="3"/>
        <v>0</v>
      </c>
      <c r="N12" s="166">
        <f t="shared" si="4"/>
        <v>0</v>
      </c>
      <c r="O12" s="166">
        <f t="shared" si="5"/>
        <v>0</v>
      </c>
      <c r="Q12" s="166">
        <f t="shared" ref="Q12:S14" si="7">H12-M12</f>
        <v>0</v>
      </c>
      <c r="R12" s="166">
        <f t="shared" si="7"/>
        <v>0</v>
      </c>
      <c r="S12" s="166">
        <f t="shared" si="7"/>
        <v>0</v>
      </c>
    </row>
    <row r="13" spans="1:20">
      <c r="A13" s="174" t="s">
        <v>30</v>
      </c>
      <c r="B13" s="161" t="s">
        <v>29</v>
      </c>
      <c r="C13" s="163">
        <v>90</v>
      </c>
      <c r="D13" s="163">
        <v>137</v>
      </c>
      <c r="E13" s="175">
        <v>13</v>
      </c>
      <c r="F13" s="167"/>
      <c r="G13" s="168">
        <v>0</v>
      </c>
      <c r="H13" s="166">
        <f t="shared" si="0"/>
        <v>0</v>
      </c>
      <c r="I13" s="166">
        <f t="shared" si="1"/>
        <v>0</v>
      </c>
      <c r="J13" s="166">
        <f t="shared" si="2"/>
        <v>0</v>
      </c>
      <c r="L13" s="168">
        <v>0</v>
      </c>
      <c r="M13" s="166">
        <f t="shared" si="3"/>
        <v>0</v>
      </c>
      <c r="N13" s="166">
        <f t="shared" si="4"/>
        <v>0</v>
      </c>
      <c r="O13" s="166">
        <f t="shared" si="5"/>
        <v>0</v>
      </c>
      <c r="Q13" s="166">
        <f t="shared" si="7"/>
        <v>0</v>
      </c>
      <c r="R13" s="166">
        <f t="shared" si="7"/>
        <v>0</v>
      </c>
      <c r="S13" s="166">
        <f t="shared" si="7"/>
        <v>0</v>
      </c>
    </row>
    <row r="14" spans="1:20">
      <c r="A14" s="161" t="s">
        <v>31</v>
      </c>
      <c r="B14" s="161" t="s">
        <v>32</v>
      </c>
      <c r="C14" s="163">
        <v>35</v>
      </c>
      <c r="D14" s="163">
        <v>62</v>
      </c>
      <c r="E14" s="175">
        <v>0.41</v>
      </c>
      <c r="F14" s="167"/>
      <c r="G14" s="168">
        <v>0</v>
      </c>
      <c r="H14" s="166">
        <f t="shared" si="0"/>
        <v>0</v>
      </c>
      <c r="I14" s="166">
        <f t="shared" si="1"/>
        <v>0</v>
      </c>
      <c r="J14" s="166">
        <f t="shared" si="2"/>
        <v>0</v>
      </c>
      <c r="L14" s="168">
        <v>0</v>
      </c>
      <c r="M14" s="166">
        <f t="shared" si="3"/>
        <v>0</v>
      </c>
      <c r="N14" s="166">
        <f t="shared" si="4"/>
        <v>0</v>
      </c>
      <c r="O14" s="166">
        <f t="shared" si="5"/>
        <v>0</v>
      </c>
      <c r="Q14" s="166">
        <f t="shared" si="7"/>
        <v>0</v>
      </c>
      <c r="R14" s="166">
        <f t="shared" si="7"/>
        <v>0</v>
      </c>
      <c r="S14" s="166">
        <f t="shared" si="7"/>
        <v>0</v>
      </c>
    </row>
    <row r="15" spans="1:20">
      <c r="A15" s="161" t="s">
        <v>33</v>
      </c>
      <c r="B15" s="176"/>
      <c r="C15" s="170"/>
      <c r="D15" s="170"/>
      <c r="E15" s="177"/>
      <c r="F15" s="169"/>
      <c r="G15" s="172"/>
      <c r="H15" s="173"/>
      <c r="I15" s="173"/>
      <c r="J15" s="173"/>
      <c r="L15" s="172"/>
      <c r="M15" s="173"/>
      <c r="N15" s="173"/>
      <c r="O15" s="173"/>
      <c r="Q15" s="178"/>
      <c r="R15" s="178"/>
      <c r="S15" s="178"/>
    </row>
    <row r="16" spans="1:20" ht="12.75">
      <c r="A16" s="174" t="s">
        <v>34</v>
      </c>
      <c r="B16" s="161" t="s">
        <v>35</v>
      </c>
      <c r="C16" s="163">
        <v>1.6</v>
      </c>
      <c r="D16" s="163">
        <v>0</v>
      </c>
      <c r="E16" s="175">
        <v>0.02</v>
      </c>
      <c r="F16" s="167"/>
      <c r="G16" s="168">
        <v>0</v>
      </c>
      <c r="H16" s="166">
        <f t="shared" si="0"/>
        <v>0</v>
      </c>
      <c r="I16" s="166">
        <f t="shared" si="1"/>
        <v>0</v>
      </c>
      <c r="J16" s="166">
        <f t="shared" si="2"/>
        <v>0</v>
      </c>
      <c r="L16" s="168">
        <v>0</v>
      </c>
      <c r="M16" s="166">
        <f t="shared" si="3"/>
        <v>0</v>
      </c>
      <c r="N16" s="166">
        <f t="shared" si="4"/>
        <v>0</v>
      </c>
      <c r="O16" s="166">
        <f t="shared" si="5"/>
        <v>0</v>
      </c>
      <c r="Q16" s="166">
        <f>H16-M16</f>
        <v>0</v>
      </c>
      <c r="R16" s="166">
        <f>I16-N16</f>
        <v>0</v>
      </c>
      <c r="S16" s="166">
        <f>J16-O16</f>
        <v>0</v>
      </c>
    </row>
    <row r="17" spans="1:19">
      <c r="C17" s="179"/>
      <c r="D17" s="179"/>
      <c r="E17" s="179"/>
      <c r="G17" s="165" t="s">
        <v>36</v>
      </c>
      <c r="H17" s="180">
        <f>SUM(H4:H16)</f>
        <v>0</v>
      </c>
      <c r="I17" s="180">
        <f t="shared" ref="I17:J17" si="8">SUM(I4:I16)</f>
        <v>0</v>
      </c>
      <c r="J17" s="180">
        <f t="shared" si="8"/>
        <v>0</v>
      </c>
      <c r="L17" s="165" t="s">
        <v>36</v>
      </c>
      <c r="M17" s="180">
        <f>SUM(M4:M16)</f>
        <v>0</v>
      </c>
      <c r="N17" s="180">
        <f t="shared" ref="N17:O17" si="9">SUM(N4:N16)</f>
        <v>0</v>
      </c>
      <c r="O17" s="180">
        <f t="shared" si="9"/>
        <v>0</v>
      </c>
      <c r="Q17" s="180">
        <f>SUM(Q4:Q16)</f>
        <v>0</v>
      </c>
      <c r="R17" s="180">
        <f t="shared" ref="R17:S17" si="10">SUM(R4:R16)</f>
        <v>0</v>
      </c>
      <c r="S17" s="180">
        <f t="shared" si="10"/>
        <v>0</v>
      </c>
    </row>
    <row r="19" spans="1:19">
      <c r="A19" s="32" t="s">
        <v>37</v>
      </c>
    </row>
    <row r="20" spans="1:19" ht="14.25" customHeight="1">
      <c r="A20" s="187" t="s">
        <v>38</v>
      </c>
      <c r="B20" s="187"/>
      <c r="C20" s="187"/>
      <c r="D20" s="187"/>
      <c r="E20" s="187"/>
    </row>
    <row r="21" spans="1:19">
      <c r="A21" s="187"/>
      <c r="B21" s="187"/>
      <c r="C21" s="187"/>
      <c r="D21" s="187"/>
      <c r="E21" s="187"/>
    </row>
    <row r="22" spans="1:19">
      <c r="A22" s="187"/>
      <c r="B22" s="187"/>
      <c r="C22" s="187"/>
      <c r="D22" s="187"/>
      <c r="E22" s="187"/>
    </row>
    <row r="23" spans="1:19">
      <c r="A23" s="187"/>
      <c r="B23" s="187"/>
      <c r="C23" s="187"/>
      <c r="D23" s="187"/>
      <c r="E23" s="187"/>
    </row>
    <row r="24" spans="1:19">
      <c r="A24" s="187"/>
      <c r="B24" s="187"/>
      <c r="C24" s="187"/>
      <c r="D24" s="187"/>
      <c r="E24" s="187"/>
    </row>
    <row r="25" spans="1:19">
      <c r="A25" s="187"/>
      <c r="B25" s="187"/>
      <c r="C25" s="187"/>
      <c r="D25" s="187"/>
      <c r="E25" s="187"/>
    </row>
    <row r="26" spans="1:19">
      <c r="A26" s="187"/>
      <c r="B26" s="187"/>
      <c r="C26" s="187"/>
      <c r="D26" s="187"/>
      <c r="E26" s="187"/>
    </row>
    <row r="27" spans="1:19" ht="50.65" customHeight="1">
      <c r="A27" s="187"/>
      <c r="B27" s="187"/>
      <c r="C27" s="187"/>
      <c r="D27" s="187"/>
      <c r="E27" s="187"/>
    </row>
    <row r="28" spans="1:19">
      <c r="A28" s="32" t="s">
        <v>39</v>
      </c>
    </row>
    <row r="29" spans="1:19">
      <c r="A29" s="188" t="s">
        <v>5</v>
      </c>
      <c r="B29" s="188"/>
      <c r="C29" s="188"/>
      <c r="D29" s="188"/>
      <c r="E29" s="188"/>
    </row>
    <row r="30" spans="1:19">
      <c r="A30" s="188"/>
      <c r="B30" s="188"/>
      <c r="C30" s="188"/>
      <c r="D30" s="188"/>
      <c r="E30" s="188"/>
    </row>
  </sheetData>
  <mergeCells count="9">
    <mergeCell ref="Q1:S1"/>
    <mergeCell ref="A20:E27"/>
    <mergeCell ref="A29:E30"/>
    <mergeCell ref="G1:J1"/>
    <mergeCell ref="L1:O1"/>
    <mergeCell ref="C1:E2"/>
    <mergeCell ref="G2:J2"/>
    <mergeCell ref="L2:O2"/>
    <mergeCell ref="Q2:S2"/>
  </mergeCells>
  <hyperlinks>
    <hyperlink ref="A29" r:id="rId1" xr:uid="{00000000-0004-0000-0100-000000000000}"/>
  </hyperlinks>
  <pageMargins left="0.7" right="0.7" top="0.75" bottom="0.75" header="0.3" footer="0.3"/>
  <pageSetup paperSize="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1:P26"/>
  <sheetViews>
    <sheetView tabSelected="1" topLeftCell="B1" workbookViewId="0">
      <pane ySplit="1" topLeftCell="J10" activePane="bottomLeft" state="frozen"/>
      <selection pane="bottomLeft" activeCell="K11" sqref="K11:K23"/>
      <selection activeCell="B1" sqref="B1"/>
    </sheetView>
  </sheetViews>
  <sheetFormatPr defaultRowHeight="14.45"/>
  <cols>
    <col min="2" max="2" width="11.140625" bestFit="1" customWidth="1"/>
    <col min="3" max="3" width="62" style="9" customWidth="1"/>
    <col min="4" max="4" width="0" hidden="1" customWidth="1"/>
    <col min="5" max="5" width="11" bestFit="1" customWidth="1"/>
    <col min="6" max="6" width="9" style="50"/>
    <col min="7" max="7" width="0" hidden="1" customWidth="1"/>
    <col min="8" max="8" width="1.42578125" customWidth="1"/>
    <col min="9" max="9" width="16.85546875" customWidth="1"/>
    <col min="10" max="10" width="15.28515625" customWidth="1"/>
    <col min="12" max="12" width="9" style="48"/>
    <col min="13" max="13" width="9.7109375" style="54" bestFit="1" customWidth="1"/>
  </cols>
  <sheetData>
    <row r="1" spans="2:16" ht="81.599999999999994">
      <c r="B1" s="55" t="s">
        <v>40</v>
      </c>
      <c r="C1" s="56" t="s">
        <v>41</v>
      </c>
      <c r="D1" s="56" t="s">
        <v>42</v>
      </c>
      <c r="E1" s="57" t="s">
        <v>43</v>
      </c>
      <c r="F1" s="58" t="s">
        <v>44</v>
      </c>
      <c r="G1" s="57" t="s">
        <v>45</v>
      </c>
      <c r="H1" s="59"/>
      <c r="I1" s="62" t="s">
        <v>46</v>
      </c>
      <c r="J1" s="62" t="s">
        <v>47</v>
      </c>
      <c r="K1" s="57" t="s">
        <v>48</v>
      </c>
      <c r="L1" s="60" t="s">
        <v>43</v>
      </c>
      <c r="M1" s="61" t="s">
        <v>49</v>
      </c>
      <c r="N1" s="9"/>
      <c r="O1" s="9"/>
      <c r="P1" s="9"/>
    </row>
    <row r="2" spans="2:16">
      <c r="B2" s="201" t="s">
        <v>50</v>
      </c>
      <c r="C2" s="52" t="s">
        <v>51</v>
      </c>
      <c r="D2" s="67">
        <v>3754</v>
      </c>
      <c r="E2" s="46">
        <v>618.58105028629257</v>
      </c>
      <c r="F2" s="51">
        <v>28.053977894459877</v>
      </c>
      <c r="G2" s="47">
        <f>D2+F2</f>
        <v>3782.0539778944599</v>
      </c>
      <c r="I2" s="63">
        <v>0</v>
      </c>
      <c r="J2" s="64">
        <v>0</v>
      </c>
      <c r="K2" s="46">
        <f>I2-J2</f>
        <v>0</v>
      </c>
      <c r="L2" s="45">
        <f>K2*E2</f>
        <v>0</v>
      </c>
      <c r="M2" s="53">
        <f>K2*F2</f>
        <v>0</v>
      </c>
      <c r="N2" s="49"/>
      <c r="O2" s="49"/>
      <c r="P2" s="49"/>
    </row>
    <row r="3" spans="2:16">
      <c r="B3" s="202"/>
      <c r="C3" s="52" t="s">
        <v>52</v>
      </c>
      <c r="D3" s="67">
        <v>2978</v>
      </c>
      <c r="E3" s="46">
        <v>490.71240483552987</v>
      </c>
      <c r="F3" s="51">
        <v>22.254860460762256</v>
      </c>
      <c r="G3" s="47">
        <f>D3+F3</f>
        <v>3000.2548604607623</v>
      </c>
      <c r="I3" s="63">
        <v>0</v>
      </c>
      <c r="J3" s="64">
        <v>0</v>
      </c>
      <c r="K3" s="46">
        <f t="shared" ref="K3:K23" si="0">I3-J3</f>
        <v>0</v>
      </c>
      <c r="L3" s="45">
        <f t="shared" ref="L3:L23" si="1">K3*E3</f>
        <v>0</v>
      </c>
      <c r="M3" s="53">
        <f t="shared" ref="M3:M23" si="2">K3*F3</f>
        <v>0</v>
      </c>
      <c r="N3" s="49"/>
      <c r="O3" s="49"/>
      <c r="P3" s="49"/>
    </row>
    <row r="4" spans="2:16">
      <c r="B4" s="202"/>
      <c r="C4" s="52" t="s">
        <v>53</v>
      </c>
      <c r="D4" s="67">
        <v>3053</v>
      </c>
      <c r="E4" s="46">
        <v>503.07084350667316</v>
      </c>
      <c r="F4" s="51">
        <v>22.815342171493338</v>
      </c>
      <c r="G4" s="47">
        <f>D4+F4</f>
        <v>3075.8153421714933</v>
      </c>
      <c r="I4" s="63">
        <v>0</v>
      </c>
      <c r="J4" s="64">
        <v>0</v>
      </c>
      <c r="K4" s="46">
        <f t="shared" si="0"/>
        <v>0</v>
      </c>
      <c r="L4" s="45">
        <f t="shared" si="1"/>
        <v>0</v>
      </c>
      <c r="M4" s="53">
        <f t="shared" si="2"/>
        <v>0</v>
      </c>
      <c r="N4" s="49"/>
      <c r="O4" s="49"/>
      <c r="P4" s="49"/>
    </row>
    <row r="5" spans="2:16">
      <c r="B5" s="202"/>
      <c r="C5" s="52" t="s">
        <v>54</v>
      </c>
      <c r="D5" s="47">
        <v>751</v>
      </c>
      <c r="E5" s="46">
        <v>123.74916589371489</v>
      </c>
      <c r="F5" s="51">
        <v>5.6122901967872574</v>
      </c>
      <c r="G5" s="47">
        <v>756.61229019678728</v>
      </c>
      <c r="I5" s="63">
        <v>0</v>
      </c>
      <c r="J5" s="64">
        <v>0</v>
      </c>
      <c r="K5" s="46">
        <f t="shared" si="0"/>
        <v>0</v>
      </c>
      <c r="L5" s="45">
        <f t="shared" si="1"/>
        <v>0</v>
      </c>
      <c r="M5" s="53">
        <f t="shared" si="2"/>
        <v>0</v>
      </c>
      <c r="N5" s="49"/>
      <c r="O5" s="49"/>
      <c r="P5" s="49"/>
    </row>
    <row r="6" spans="2:16">
      <c r="B6" s="203"/>
      <c r="C6" s="52" t="s">
        <v>55</v>
      </c>
      <c r="D6" s="47">
        <v>135</v>
      </c>
      <c r="E6" s="46">
        <v>22.245189608057935</v>
      </c>
      <c r="F6" s="51">
        <v>1.0088670793159518</v>
      </c>
      <c r="G6" s="47">
        <v>136.00886707931596</v>
      </c>
      <c r="I6" s="63">
        <v>0</v>
      </c>
      <c r="J6" s="64">
        <v>0</v>
      </c>
      <c r="K6" s="46">
        <f t="shared" si="0"/>
        <v>0</v>
      </c>
      <c r="L6" s="45">
        <f t="shared" si="1"/>
        <v>0</v>
      </c>
      <c r="M6" s="53">
        <f t="shared" si="2"/>
        <v>0</v>
      </c>
      <c r="N6" s="49"/>
      <c r="O6" s="49"/>
      <c r="P6" s="49"/>
    </row>
    <row r="7" spans="2:16">
      <c r="B7" s="201" t="s">
        <v>56</v>
      </c>
      <c r="C7" s="52" t="s">
        <v>57</v>
      </c>
      <c r="D7" s="47">
        <v>196</v>
      </c>
      <c r="E7" s="46">
        <v>42.650723058949708</v>
      </c>
      <c r="F7" s="51">
        <v>1.9343018046296909</v>
      </c>
      <c r="G7" s="47">
        <v>197.93430180462968</v>
      </c>
      <c r="I7" s="63">
        <v>0</v>
      </c>
      <c r="J7" s="64">
        <v>0</v>
      </c>
      <c r="K7" s="46">
        <f t="shared" si="0"/>
        <v>0</v>
      </c>
      <c r="L7" s="45">
        <f t="shared" si="1"/>
        <v>0</v>
      </c>
      <c r="M7" s="53">
        <f t="shared" si="2"/>
        <v>0</v>
      </c>
      <c r="N7" s="49"/>
      <c r="O7" s="49"/>
      <c r="P7" s="49"/>
    </row>
    <row r="8" spans="2:16">
      <c r="B8" s="203"/>
      <c r="C8" s="52" t="s">
        <v>58</v>
      </c>
      <c r="D8" s="47">
        <v>258</v>
      </c>
      <c r="E8" s="46">
        <v>56.142278312290941</v>
      </c>
      <c r="F8" s="51">
        <v>2.5461727836452051</v>
      </c>
      <c r="G8" s="47">
        <v>260.5461727836452</v>
      </c>
      <c r="I8" s="63">
        <v>0</v>
      </c>
      <c r="J8" s="64">
        <v>0</v>
      </c>
      <c r="K8" s="46">
        <f t="shared" si="0"/>
        <v>0</v>
      </c>
      <c r="L8" s="45">
        <f t="shared" si="1"/>
        <v>0</v>
      </c>
      <c r="M8" s="53">
        <f t="shared" si="2"/>
        <v>0</v>
      </c>
      <c r="N8" s="49"/>
      <c r="O8" s="49"/>
      <c r="P8" s="49"/>
    </row>
    <row r="9" spans="2:16">
      <c r="B9" s="201" t="s">
        <v>59</v>
      </c>
      <c r="C9" s="52" t="s">
        <v>60</v>
      </c>
      <c r="D9" s="47">
        <v>40</v>
      </c>
      <c r="E9" s="46">
        <v>5.2358917276551633</v>
      </c>
      <c r="F9" s="51">
        <v>0.26345932953174744</v>
      </c>
      <c r="G9" s="47">
        <v>40.263459329531749</v>
      </c>
      <c r="I9" s="63">
        <v>0</v>
      </c>
      <c r="J9" s="64">
        <v>0</v>
      </c>
      <c r="K9" s="46">
        <f t="shared" si="0"/>
        <v>0</v>
      </c>
      <c r="L9" s="45">
        <f t="shared" si="1"/>
        <v>0</v>
      </c>
      <c r="M9" s="53">
        <f t="shared" si="2"/>
        <v>0</v>
      </c>
      <c r="N9" s="49"/>
      <c r="O9" s="49"/>
      <c r="P9" s="49"/>
    </row>
    <row r="10" spans="2:16">
      <c r="B10" s="203"/>
      <c r="C10" s="52" t="s">
        <v>61</v>
      </c>
      <c r="D10" s="47">
        <v>96</v>
      </c>
      <c r="E10" s="46">
        <v>12.566140146372392</v>
      </c>
      <c r="F10" s="51">
        <v>0.632302390876194</v>
      </c>
      <c r="G10" s="47">
        <v>96.632302390876191</v>
      </c>
      <c r="I10" s="63">
        <v>0</v>
      </c>
      <c r="J10" s="64">
        <v>0</v>
      </c>
      <c r="K10" s="46">
        <f t="shared" si="0"/>
        <v>0</v>
      </c>
      <c r="L10" s="45">
        <f t="shared" si="1"/>
        <v>0</v>
      </c>
      <c r="M10" s="53">
        <f t="shared" si="2"/>
        <v>0</v>
      </c>
      <c r="N10" s="49"/>
      <c r="O10" s="49"/>
      <c r="P10" s="49"/>
    </row>
    <row r="11" spans="2:16" ht="26.1">
      <c r="B11" s="201" t="s">
        <v>62</v>
      </c>
      <c r="C11" s="52" t="s">
        <v>63</v>
      </c>
      <c r="D11" s="47">
        <v>39</v>
      </c>
      <c r="E11" s="46">
        <v>5.7681546250157547</v>
      </c>
      <c r="F11" s="51">
        <v>0.22845365814296673</v>
      </c>
      <c r="G11" s="47">
        <v>39.228453658142968</v>
      </c>
      <c r="I11" s="63">
        <v>100</v>
      </c>
      <c r="J11" s="64">
        <v>50</v>
      </c>
      <c r="K11" s="182">
        <v>0</v>
      </c>
      <c r="L11" s="45">
        <f t="shared" si="1"/>
        <v>0</v>
      </c>
      <c r="M11" s="53">
        <f t="shared" si="2"/>
        <v>0</v>
      </c>
      <c r="N11" s="49"/>
      <c r="O11" s="49"/>
      <c r="P11" s="49"/>
    </row>
    <row r="12" spans="2:16">
      <c r="B12" s="202"/>
      <c r="C12" s="141" t="s">
        <v>64</v>
      </c>
      <c r="D12" s="47">
        <v>33</v>
      </c>
      <c r="E12" s="46">
        <v>17.471290277277472</v>
      </c>
      <c r="F12" s="51">
        <v>1.1925000270674184</v>
      </c>
      <c r="G12" s="47">
        <v>34.192500027067418</v>
      </c>
      <c r="I12" s="63">
        <v>0</v>
      </c>
      <c r="J12" s="64">
        <v>0</v>
      </c>
      <c r="K12" s="182">
        <v>0</v>
      </c>
      <c r="L12" s="45">
        <f t="shared" si="1"/>
        <v>0</v>
      </c>
      <c r="M12" s="53">
        <f t="shared" si="2"/>
        <v>0</v>
      </c>
      <c r="N12" s="49"/>
      <c r="O12" s="49"/>
      <c r="P12" s="49"/>
    </row>
    <row r="13" spans="2:16">
      <c r="B13" s="201" t="s">
        <v>65</v>
      </c>
      <c r="C13" s="52" t="s">
        <v>66</v>
      </c>
      <c r="D13" s="47">
        <v>139</v>
      </c>
      <c r="E13" s="46">
        <v>29.4027607148432</v>
      </c>
      <c r="F13" s="51">
        <v>1.7817657279492143</v>
      </c>
      <c r="G13" s="47">
        <v>140.78176572794922</v>
      </c>
      <c r="I13" s="63">
        <v>0</v>
      </c>
      <c r="J13" s="64">
        <v>0</v>
      </c>
      <c r="K13" s="182">
        <f t="shared" si="0"/>
        <v>0</v>
      </c>
      <c r="L13" s="45">
        <f t="shared" si="1"/>
        <v>0</v>
      </c>
      <c r="M13" s="53">
        <f t="shared" si="2"/>
        <v>0</v>
      </c>
      <c r="N13" s="49"/>
      <c r="O13" s="49"/>
      <c r="P13" s="49"/>
    </row>
    <row r="14" spans="2:16">
      <c r="B14" s="202"/>
      <c r="C14" s="52" t="s">
        <v>67</v>
      </c>
      <c r="D14" s="47">
        <v>197</v>
      </c>
      <c r="E14" s="46">
        <v>41.671538567079928</v>
      </c>
      <c r="F14" s="51">
        <v>2.5252363194675915</v>
      </c>
      <c r="G14" s="47">
        <v>199.52523631946758</v>
      </c>
      <c r="I14" s="63">
        <v>0</v>
      </c>
      <c r="J14" s="64">
        <v>0</v>
      </c>
      <c r="K14" s="182">
        <f t="shared" si="0"/>
        <v>0</v>
      </c>
      <c r="L14" s="45">
        <f t="shared" si="1"/>
        <v>0</v>
      </c>
      <c r="M14" s="53">
        <f t="shared" si="2"/>
        <v>0</v>
      </c>
      <c r="N14" s="49"/>
      <c r="O14" s="49"/>
      <c r="P14" s="49"/>
    </row>
    <row r="15" spans="2:16">
      <c r="B15" s="202"/>
      <c r="C15" s="52" t="s">
        <v>68</v>
      </c>
      <c r="D15" s="47">
        <v>104</v>
      </c>
      <c r="E15" s="46">
        <v>21.999187872976208</v>
      </c>
      <c r="F15" s="51">
        <v>1.3331196813432971</v>
      </c>
      <c r="G15" s="47">
        <v>105.33311968134329</v>
      </c>
      <c r="I15" s="63">
        <v>0</v>
      </c>
      <c r="J15" s="64">
        <v>0</v>
      </c>
      <c r="K15" s="182">
        <f t="shared" si="0"/>
        <v>0</v>
      </c>
      <c r="L15" s="45">
        <f t="shared" si="1"/>
        <v>0</v>
      </c>
      <c r="M15" s="53">
        <f t="shared" si="2"/>
        <v>0</v>
      </c>
      <c r="N15" s="49"/>
      <c r="O15" s="49"/>
      <c r="P15" s="49"/>
    </row>
    <row r="16" spans="2:16">
      <c r="B16" s="203"/>
      <c r="C16" s="52" t="s">
        <v>67</v>
      </c>
      <c r="D16" s="47">
        <v>133</v>
      </c>
      <c r="E16" s="46">
        <v>28.13357679909457</v>
      </c>
      <c r="F16" s="51">
        <v>1.7048549771024855</v>
      </c>
      <c r="G16" s="47">
        <v>134.70485497710249</v>
      </c>
      <c r="I16" s="63">
        <v>0</v>
      </c>
      <c r="J16" s="64">
        <v>0</v>
      </c>
      <c r="K16" s="182">
        <f t="shared" si="0"/>
        <v>0</v>
      </c>
      <c r="L16" s="45">
        <f t="shared" si="1"/>
        <v>0</v>
      </c>
      <c r="M16" s="53">
        <f t="shared" si="2"/>
        <v>0</v>
      </c>
      <c r="N16" s="49"/>
      <c r="O16" s="49"/>
      <c r="P16" s="49"/>
    </row>
    <row r="17" spans="2:16">
      <c r="B17" s="201" t="s">
        <v>69</v>
      </c>
      <c r="C17" s="52" t="s">
        <v>70</v>
      </c>
      <c r="D17" s="67">
        <v>430</v>
      </c>
      <c r="E17" s="46">
        <v>50.668626881578852</v>
      </c>
      <c r="F17" s="51">
        <v>2.7914381468697496</v>
      </c>
      <c r="G17" s="47">
        <v>432.79143814686972</v>
      </c>
      <c r="I17" s="63">
        <v>0</v>
      </c>
      <c r="J17" s="64">
        <v>0</v>
      </c>
      <c r="K17" s="182">
        <f t="shared" si="0"/>
        <v>0</v>
      </c>
      <c r="L17" s="45">
        <f t="shared" si="1"/>
        <v>0</v>
      </c>
      <c r="M17" s="53">
        <f t="shared" si="2"/>
        <v>0</v>
      </c>
      <c r="N17" s="49"/>
      <c r="O17" s="49"/>
      <c r="P17" s="49"/>
    </row>
    <row r="18" spans="2:16">
      <c r="B18" s="202"/>
      <c r="C18" s="52" t="s">
        <v>71</v>
      </c>
      <c r="D18" s="47">
        <v>314</v>
      </c>
      <c r="E18" s="46">
        <v>36.999881025152931</v>
      </c>
      <c r="F18" s="51">
        <v>2.0383990188769801</v>
      </c>
      <c r="G18" s="47">
        <v>316.03839901887699</v>
      </c>
      <c r="I18" s="63">
        <v>0</v>
      </c>
      <c r="J18" s="64">
        <v>0</v>
      </c>
      <c r="K18" s="182">
        <f t="shared" si="0"/>
        <v>0</v>
      </c>
      <c r="L18" s="45">
        <f t="shared" si="1"/>
        <v>0</v>
      </c>
      <c r="M18" s="53">
        <f t="shared" si="2"/>
        <v>0</v>
      </c>
      <c r="N18" s="49"/>
      <c r="O18" s="49"/>
      <c r="P18" s="49"/>
    </row>
    <row r="19" spans="2:16">
      <c r="B19" s="202"/>
      <c r="C19" s="52" t="s">
        <v>72</v>
      </c>
      <c r="D19" s="67">
        <v>424</v>
      </c>
      <c r="E19" s="46">
        <v>49.96162278555682</v>
      </c>
      <c r="F19" s="51">
        <v>2.7524878471459857</v>
      </c>
      <c r="G19" s="47">
        <v>426.75248784714597</v>
      </c>
      <c r="I19" s="63">
        <v>0</v>
      </c>
      <c r="J19" s="64">
        <v>0</v>
      </c>
      <c r="K19" s="182">
        <f t="shared" si="0"/>
        <v>0</v>
      </c>
      <c r="L19" s="45">
        <f t="shared" si="1"/>
        <v>0</v>
      </c>
      <c r="M19" s="53">
        <f t="shared" si="2"/>
        <v>0</v>
      </c>
      <c r="N19" s="49"/>
      <c r="O19" s="49"/>
      <c r="P19" s="49"/>
    </row>
    <row r="20" spans="2:16">
      <c r="B20" s="202"/>
      <c r="C20" s="52" t="s">
        <v>73</v>
      </c>
      <c r="D20" s="47">
        <v>121</v>
      </c>
      <c r="E20" s="46">
        <v>14.257915936444283</v>
      </c>
      <c r="F20" s="51">
        <v>0.78549771109590638</v>
      </c>
      <c r="G20" s="47">
        <v>121.7854977110959</v>
      </c>
      <c r="I20" s="63">
        <v>0</v>
      </c>
      <c r="J20" s="64">
        <v>0</v>
      </c>
      <c r="K20" s="182">
        <f t="shared" si="0"/>
        <v>0</v>
      </c>
      <c r="L20" s="45">
        <f t="shared" si="1"/>
        <v>0</v>
      </c>
      <c r="M20" s="53">
        <f t="shared" si="2"/>
        <v>0</v>
      </c>
      <c r="N20" s="49"/>
      <c r="O20" s="49"/>
      <c r="P20" s="49"/>
    </row>
    <row r="21" spans="2:16">
      <c r="B21" s="202"/>
      <c r="C21" s="52" t="s">
        <v>74</v>
      </c>
      <c r="D21" s="67">
        <v>472</v>
      </c>
      <c r="E21" s="46">
        <v>55.617655553733066</v>
      </c>
      <c r="F21" s="51">
        <v>3.0640902449360974</v>
      </c>
      <c r="G21" s="47">
        <v>475.0640902449361</v>
      </c>
      <c r="I21" s="63">
        <v>0</v>
      </c>
      <c r="J21" s="64">
        <v>0</v>
      </c>
      <c r="K21" s="182">
        <f t="shared" si="0"/>
        <v>0</v>
      </c>
      <c r="L21" s="45">
        <f t="shared" si="1"/>
        <v>0</v>
      </c>
      <c r="M21" s="53">
        <f t="shared" si="2"/>
        <v>0</v>
      </c>
      <c r="N21" s="49"/>
      <c r="O21" s="49"/>
      <c r="P21" s="49"/>
    </row>
    <row r="22" spans="2:16">
      <c r="B22" s="202"/>
      <c r="C22" s="52" t="s">
        <v>75</v>
      </c>
      <c r="D22" s="47">
        <v>133</v>
      </c>
      <c r="E22" s="46">
        <v>15.671924128488342</v>
      </c>
      <c r="F22" s="51">
        <v>0.8633983105434343</v>
      </c>
      <c r="G22" s="47">
        <v>133.86339831054343</v>
      </c>
      <c r="I22" s="63">
        <v>0</v>
      </c>
      <c r="J22" s="64">
        <v>0</v>
      </c>
      <c r="K22" s="182">
        <f t="shared" si="0"/>
        <v>0</v>
      </c>
      <c r="L22" s="45">
        <f t="shared" si="1"/>
        <v>0</v>
      </c>
      <c r="M22" s="53">
        <f t="shared" si="2"/>
        <v>0</v>
      </c>
      <c r="N22" s="49"/>
      <c r="O22" s="49"/>
      <c r="P22" s="49"/>
    </row>
    <row r="23" spans="2:16">
      <c r="B23" s="203"/>
      <c r="C23" s="52" t="s">
        <v>76</v>
      </c>
      <c r="D23" s="47">
        <v>45</v>
      </c>
      <c r="E23" s="46">
        <v>5.3025307201652288</v>
      </c>
      <c r="F23" s="51">
        <v>0.29212724792822964</v>
      </c>
      <c r="G23" s="47">
        <v>45.292127247928228</v>
      </c>
      <c r="I23" s="63">
        <v>0</v>
      </c>
      <c r="J23" s="64">
        <v>0</v>
      </c>
      <c r="K23" s="182">
        <f t="shared" si="0"/>
        <v>0</v>
      </c>
      <c r="L23" s="45">
        <f t="shared" si="1"/>
        <v>0</v>
      </c>
      <c r="M23" s="53">
        <f t="shared" si="2"/>
        <v>0</v>
      </c>
      <c r="N23" s="49"/>
      <c r="O23" s="49"/>
      <c r="P23" s="49"/>
    </row>
    <row r="25" spans="2:16">
      <c r="J25" s="12" t="s">
        <v>36</v>
      </c>
      <c r="K25" s="68">
        <f>SUM(K2:K23)</f>
        <v>0</v>
      </c>
      <c r="L25" s="65">
        <f t="shared" ref="L25:M25" si="3">SUM(L2:L23)</f>
        <v>0</v>
      </c>
      <c r="M25" s="66">
        <f t="shared" si="3"/>
        <v>0</v>
      </c>
    </row>
    <row r="26" spans="2:16" ht="29.1">
      <c r="B26" s="4" t="s">
        <v>77</v>
      </c>
      <c r="C26" s="10" t="s">
        <v>78</v>
      </c>
      <c r="K26" s="200" t="s">
        <v>79</v>
      </c>
      <c r="L26" s="200"/>
      <c r="M26" s="200"/>
    </row>
  </sheetData>
  <mergeCells count="7">
    <mergeCell ref="K26:M26"/>
    <mergeCell ref="B2:B6"/>
    <mergeCell ref="B7:B8"/>
    <mergeCell ref="B9:B10"/>
    <mergeCell ref="B11:B12"/>
    <mergeCell ref="B13:B16"/>
    <mergeCell ref="B17:B23"/>
  </mergeCells>
  <hyperlinks>
    <hyperlink ref="C26" r:id="rId1" xr:uid="{00000000-0004-0000-0200-000000000000}"/>
  </hyperlinks>
  <pageMargins left="0.7" right="0.7" top="0.75" bottom="0.75" header="0.3" footer="0.3"/>
  <pageSetup paperSize="9" orientation="landscape" horizontalDpi="4294967293" verticalDpi="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F50"/>
  <sheetViews>
    <sheetView workbookViewId="0">
      <pane xSplit="1" ySplit="1" topLeftCell="B2" activePane="bottomRight" state="frozen"/>
      <selection pane="bottomRight" activeCell="E2" sqref="E2:E8"/>
      <selection pane="bottomLeft" activeCell="A2" sqref="A2"/>
      <selection pane="topRight" activeCell="B1" sqref="B1"/>
    </sheetView>
  </sheetViews>
  <sheetFormatPr defaultColWidth="9" defaultRowHeight="12.95"/>
  <cols>
    <col min="1" max="1" width="15" style="30" customWidth="1"/>
    <col min="2" max="2" width="105.85546875" style="38" customWidth="1"/>
    <col min="3" max="3" width="15.42578125" style="30" customWidth="1"/>
    <col min="4" max="4" width="9" style="30" customWidth="1"/>
    <col min="5" max="5" width="15.140625" style="33" customWidth="1"/>
    <col min="6" max="6" width="39.5703125" style="33" customWidth="1"/>
    <col min="7" max="16384" width="9" style="31"/>
  </cols>
  <sheetData>
    <row r="1" spans="1:6" s="26" customFormat="1" ht="27">
      <c r="A1" s="25" t="s">
        <v>80</v>
      </c>
      <c r="B1" s="25" t="s">
        <v>81</v>
      </c>
      <c r="C1" s="25" t="s">
        <v>82</v>
      </c>
      <c r="D1" s="25" t="s">
        <v>83</v>
      </c>
      <c r="E1" s="25" t="s">
        <v>84</v>
      </c>
      <c r="F1" s="25" t="s">
        <v>85</v>
      </c>
    </row>
    <row r="2" spans="1:6" s="36" customFormat="1" ht="25.15" customHeight="1">
      <c r="A2" s="206" t="s">
        <v>86</v>
      </c>
      <c r="B2" s="34" t="s">
        <v>87</v>
      </c>
      <c r="C2" s="27" t="s">
        <v>88</v>
      </c>
      <c r="D2" s="27">
        <f>VLOOKUP(C2,Dropdown!A:B,2)</f>
        <v>1</v>
      </c>
      <c r="E2" s="206">
        <v>0</v>
      </c>
      <c r="F2" s="204"/>
    </row>
    <row r="3" spans="1:6" s="36" customFormat="1" ht="25.15" customHeight="1">
      <c r="A3" s="206"/>
      <c r="B3" s="34" t="s">
        <v>89</v>
      </c>
      <c r="C3" s="27" t="s">
        <v>88</v>
      </c>
      <c r="D3" s="27">
        <f>VLOOKUP(C3,Dropdown!A:B,2)</f>
        <v>1</v>
      </c>
      <c r="E3" s="206"/>
      <c r="F3" s="204"/>
    </row>
    <row r="4" spans="1:6" s="36" customFormat="1" ht="25.15" customHeight="1">
      <c r="A4" s="206"/>
      <c r="B4" s="34" t="s">
        <v>90</v>
      </c>
      <c r="C4" s="27" t="s">
        <v>91</v>
      </c>
      <c r="D4" s="27">
        <f>VLOOKUP(C4,Dropdown!A:B,2)</f>
        <v>-1</v>
      </c>
      <c r="E4" s="206"/>
      <c r="F4" s="204"/>
    </row>
    <row r="5" spans="1:6" s="36" customFormat="1" ht="25.15" customHeight="1">
      <c r="A5" s="206"/>
      <c r="B5" s="34" t="s">
        <v>92</v>
      </c>
      <c r="C5" s="27" t="s">
        <v>93</v>
      </c>
      <c r="D5" s="27" t="str">
        <f>VLOOKUP(C5,Dropdown!A:B,2)</f>
        <v>?</v>
      </c>
      <c r="E5" s="206"/>
      <c r="F5" s="204"/>
    </row>
    <row r="6" spans="1:6" s="36" customFormat="1" ht="25.15" customHeight="1">
      <c r="A6" s="206"/>
      <c r="B6" s="34" t="s">
        <v>94</v>
      </c>
      <c r="C6" s="27" t="s">
        <v>95</v>
      </c>
      <c r="D6" s="27">
        <f>VLOOKUP(C6,Dropdown!A:B,2)</f>
        <v>0</v>
      </c>
      <c r="E6" s="206"/>
      <c r="F6" s="204"/>
    </row>
    <row r="7" spans="1:6" s="36" customFormat="1" ht="25.15" customHeight="1">
      <c r="A7" s="206"/>
      <c r="B7" s="35" t="s">
        <v>96</v>
      </c>
      <c r="C7" s="27" t="s">
        <v>95</v>
      </c>
      <c r="D7" s="27">
        <f>VLOOKUP(C7,Dropdown!A:B,2)</f>
        <v>0</v>
      </c>
      <c r="E7" s="206"/>
      <c r="F7" s="204"/>
    </row>
    <row r="8" spans="1:6" s="36" customFormat="1" ht="25.15" customHeight="1">
      <c r="A8" s="206"/>
      <c r="B8" s="15" t="s">
        <v>97</v>
      </c>
      <c r="C8" s="28"/>
      <c r="D8" s="28"/>
      <c r="E8" s="206"/>
      <c r="F8" s="204"/>
    </row>
    <row r="9" spans="1:6" s="36" customFormat="1" ht="25.15" customHeight="1">
      <c r="A9" s="206" t="s">
        <v>98</v>
      </c>
      <c r="B9" s="34" t="s">
        <v>99</v>
      </c>
      <c r="C9" s="27" t="s">
        <v>91</v>
      </c>
      <c r="D9" s="27">
        <f>VLOOKUP(C9,Dropdown!A:B,2)</f>
        <v>-1</v>
      </c>
      <c r="E9" s="206">
        <v>0</v>
      </c>
      <c r="F9" s="204"/>
    </row>
    <row r="10" spans="1:6" s="36" customFormat="1" ht="25.15" customHeight="1">
      <c r="A10" s="206"/>
      <c r="B10" s="37" t="s">
        <v>100</v>
      </c>
      <c r="C10" s="27" t="s">
        <v>91</v>
      </c>
      <c r="D10" s="27">
        <f>VLOOKUP(C10,Dropdown!A:B,2)</f>
        <v>-1</v>
      </c>
      <c r="E10" s="206"/>
      <c r="F10" s="204"/>
    </row>
    <row r="11" spans="1:6" s="36" customFormat="1" ht="25.15" customHeight="1">
      <c r="A11" s="206"/>
      <c r="B11" s="34" t="s">
        <v>101</v>
      </c>
      <c r="C11" s="27" t="s">
        <v>95</v>
      </c>
      <c r="D11" s="27">
        <f>VLOOKUP(C11,Dropdown!A:B,2)</f>
        <v>0</v>
      </c>
      <c r="E11" s="206"/>
      <c r="F11" s="204"/>
    </row>
    <row r="12" spans="1:6" s="36" customFormat="1" ht="25.15" customHeight="1">
      <c r="A12" s="206"/>
      <c r="B12" s="34" t="s">
        <v>102</v>
      </c>
      <c r="C12" s="27" t="s">
        <v>95</v>
      </c>
      <c r="D12" s="27">
        <f>VLOOKUP(C12,Dropdown!A:B,2)</f>
        <v>0</v>
      </c>
      <c r="E12" s="206"/>
      <c r="F12" s="204"/>
    </row>
    <row r="13" spans="1:6" s="36" customFormat="1" ht="25.15" customHeight="1">
      <c r="A13" s="206"/>
      <c r="B13" s="35" t="s">
        <v>103</v>
      </c>
      <c r="C13" s="27" t="s">
        <v>95</v>
      </c>
      <c r="D13" s="27">
        <f>VLOOKUP(C13,Dropdown!A:B,2)</f>
        <v>0</v>
      </c>
      <c r="E13" s="206"/>
      <c r="F13" s="204"/>
    </row>
    <row r="14" spans="1:6" s="36" customFormat="1" ht="25.15" customHeight="1">
      <c r="A14" s="206"/>
      <c r="B14" s="35" t="s">
        <v>104</v>
      </c>
      <c r="C14" s="27" t="s">
        <v>95</v>
      </c>
      <c r="D14" s="27">
        <f>VLOOKUP(C14,Dropdown!A:B,2)</f>
        <v>0</v>
      </c>
      <c r="E14" s="206"/>
      <c r="F14" s="204"/>
    </row>
    <row r="15" spans="1:6" s="36" customFormat="1" ht="25.15" customHeight="1">
      <c r="A15" s="206"/>
      <c r="B15" s="15" t="s">
        <v>105</v>
      </c>
      <c r="C15" s="28"/>
      <c r="D15" s="28"/>
      <c r="E15" s="206"/>
      <c r="F15" s="204"/>
    </row>
    <row r="16" spans="1:6" s="36" customFormat="1" ht="25.15" customHeight="1">
      <c r="A16" s="208" t="s">
        <v>106</v>
      </c>
      <c r="B16" s="35" t="s">
        <v>107</v>
      </c>
      <c r="C16" s="27" t="s">
        <v>108</v>
      </c>
      <c r="D16" s="27">
        <f>VLOOKUP(C16,Dropdown!A:B,2)</f>
        <v>0</v>
      </c>
      <c r="E16" s="206">
        <v>0</v>
      </c>
      <c r="F16" s="204"/>
    </row>
    <row r="17" spans="1:6" s="36" customFormat="1" ht="25.15" customHeight="1">
      <c r="A17" s="209"/>
      <c r="B17" s="15" t="s">
        <v>109</v>
      </c>
      <c r="C17" s="28"/>
      <c r="D17" s="28"/>
      <c r="E17" s="206"/>
      <c r="F17" s="204"/>
    </row>
    <row r="18" spans="1:6" s="36" customFormat="1" ht="25.15" customHeight="1">
      <c r="A18" s="209"/>
      <c r="B18" s="34" t="s">
        <v>110</v>
      </c>
      <c r="C18" s="27" t="s">
        <v>93</v>
      </c>
      <c r="D18" s="27" t="str">
        <f>VLOOKUP(C18,Dropdown!A:B,2)</f>
        <v>?</v>
      </c>
      <c r="E18" s="206"/>
      <c r="F18" s="204"/>
    </row>
    <row r="19" spans="1:6" s="36" customFormat="1" ht="25.15" customHeight="1">
      <c r="A19" s="209"/>
      <c r="B19" s="34" t="s">
        <v>111</v>
      </c>
      <c r="C19" s="27" t="s">
        <v>91</v>
      </c>
      <c r="D19" s="27">
        <f>VLOOKUP(C19,Dropdown!A:B,2)</f>
        <v>-1</v>
      </c>
      <c r="E19" s="206"/>
      <c r="F19" s="204"/>
    </row>
    <row r="20" spans="1:6" s="36" customFormat="1" ht="25.15" customHeight="1">
      <c r="A20" s="209"/>
      <c r="B20" s="34" t="s">
        <v>112</v>
      </c>
      <c r="C20" s="28"/>
      <c r="D20" s="28"/>
      <c r="E20" s="206"/>
      <c r="F20" s="204"/>
    </row>
    <row r="21" spans="1:6" s="36" customFormat="1" ht="25.15" customHeight="1">
      <c r="A21" s="209"/>
      <c r="B21" s="15" t="s">
        <v>113</v>
      </c>
      <c r="C21" s="28"/>
      <c r="D21" s="28"/>
      <c r="E21" s="206"/>
      <c r="F21" s="204"/>
    </row>
    <row r="22" spans="1:6" s="36" customFormat="1" ht="25.15" customHeight="1">
      <c r="A22" s="209"/>
      <c r="B22" s="34" t="s">
        <v>114</v>
      </c>
      <c r="C22" s="27" t="s">
        <v>93</v>
      </c>
      <c r="D22" s="27" t="str">
        <f>VLOOKUP(C22,Dropdown!A:B,2)</f>
        <v>?</v>
      </c>
      <c r="E22" s="206"/>
      <c r="F22" s="204"/>
    </row>
    <row r="23" spans="1:6" s="36" customFormat="1" ht="25.15" customHeight="1">
      <c r="A23" s="209"/>
      <c r="B23" s="36" t="s">
        <v>115</v>
      </c>
      <c r="C23" s="27" t="s">
        <v>93</v>
      </c>
      <c r="D23" s="27" t="str">
        <f>VLOOKUP(C23,Dropdown!A:B,2)</f>
        <v>?</v>
      </c>
      <c r="E23" s="206"/>
      <c r="F23" s="204"/>
    </row>
    <row r="24" spans="1:6" s="36" customFormat="1" ht="25.15" customHeight="1">
      <c r="A24" s="209"/>
      <c r="B24" s="15" t="s">
        <v>116</v>
      </c>
      <c r="C24" s="28"/>
      <c r="D24" s="28"/>
      <c r="E24" s="206"/>
      <c r="F24" s="204"/>
    </row>
    <row r="25" spans="1:6" s="36" customFormat="1" ht="25.15" customHeight="1">
      <c r="A25" s="210"/>
      <c r="B25" s="39" t="s">
        <v>117</v>
      </c>
      <c r="C25" s="28"/>
      <c r="D25" s="28"/>
      <c r="E25" s="206"/>
      <c r="F25" s="204"/>
    </row>
    <row r="26" spans="1:6" s="36" customFormat="1" ht="25.15" customHeight="1">
      <c r="A26" s="206" t="s">
        <v>118</v>
      </c>
      <c r="B26" s="34" t="s">
        <v>119</v>
      </c>
      <c r="C26" s="27" t="s">
        <v>95</v>
      </c>
      <c r="D26" s="27">
        <f>VLOOKUP(C26,Dropdown!A:B,2)</f>
        <v>0</v>
      </c>
      <c r="E26" s="206">
        <f>SUM(D26:D31)</f>
        <v>0</v>
      </c>
      <c r="F26" s="204"/>
    </row>
    <row r="27" spans="1:6" s="36" customFormat="1" ht="25.15" customHeight="1">
      <c r="A27" s="206"/>
      <c r="B27" s="44" t="s">
        <v>120</v>
      </c>
      <c r="C27" s="28"/>
      <c r="D27" s="28"/>
      <c r="E27" s="206"/>
      <c r="F27" s="204"/>
    </row>
    <row r="28" spans="1:6" s="36" customFormat="1" ht="25.15" customHeight="1">
      <c r="A28" s="206"/>
      <c r="B28" s="35" t="s">
        <v>121</v>
      </c>
      <c r="C28" s="27" t="s">
        <v>93</v>
      </c>
      <c r="D28" s="27" t="str">
        <f>VLOOKUP(C28,Dropdown!A:B,2)</f>
        <v>?</v>
      </c>
      <c r="E28" s="206"/>
      <c r="F28" s="204"/>
    </row>
    <row r="29" spans="1:6" s="36" customFormat="1" ht="25.15" customHeight="1">
      <c r="A29" s="206"/>
      <c r="B29" s="34" t="s">
        <v>122</v>
      </c>
      <c r="C29" s="27" t="s">
        <v>93</v>
      </c>
      <c r="D29" s="27" t="str">
        <f>VLOOKUP(C29,Dropdown!A:B,2)</f>
        <v>?</v>
      </c>
      <c r="E29" s="206"/>
      <c r="F29" s="204"/>
    </row>
    <row r="30" spans="1:6" s="36" customFormat="1" ht="25.15" customHeight="1">
      <c r="A30" s="206"/>
      <c r="B30" s="34" t="s">
        <v>123</v>
      </c>
      <c r="C30" s="27" t="s">
        <v>93</v>
      </c>
      <c r="D30" s="27" t="str">
        <f>VLOOKUP(C30,Dropdown!A:B,2)</f>
        <v>?</v>
      </c>
      <c r="E30" s="206"/>
      <c r="F30" s="204"/>
    </row>
    <row r="31" spans="1:6" s="36" customFormat="1" ht="25.15" customHeight="1">
      <c r="A31" s="206"/>
      <c r="B31" s="15" t="s">
        <v>124</v>
      </c>
      <c r="C31" s="28"/>
      <c r="D31" s="28"/>
      <c r="E31" s="206"/>
      <c r="F31" s="204"/>
    </row>
    <row r="32" spans="1:6" s="36" customFormat="1" ht="25.15" customHeight="1">
      <c r="A32" s="206" t="s">
        <v>125</v>
      </c>
      <c r="B32" s="34" t="s">
        <v>126</v>
      </c>
      <c r="C32" s="27" t="s">
        <v>93</v>
      </c>
      <c r="D32" s="27" t="str">
        <f>VLOOKUP(C32,Dropdown!A:B,2)</f>
        <v>?</v>
      </c>
      <c r="E32" s="206">
        <f>SUM(D32:D36)</f>
        <v>0</v>
      </c>
      <c r="F32" s="204"/>
    </row>
    <row r="33" spans="1:6" s="36" customFormat="1" ht="25.15" customHeight="1">
      <c r="A33" s="206"/>
      <c r="B33" s="34" t="s">
        <v>127</v>
      </c>
      <c r="C33" s="27" t="s">
        <v>93</v>
      </c>
      <c r="D33" s="27" t="str">
        <f>VLOOKUP(C33,Dropdown!A:B,2)</f>
        <v>?</v>
      </c>
      <c r="E33" s="206"/>
      <c r="F33" s="204"/>
    </row>
    <row r="34" spans="1:6" s="36" customFormat="1" ht="25.15" customHeight="1">
      <c r="A34" s="206"/>
      <c r="B34" s="34" t="s">
        <v>128</v>
      </c>
      <c r="C34" s="27" t="s">
        <v>93</v>
      </c>
      <c r="D34" s="27" t="str">
        <f>VLOOKUP(C34,Dropdown!A:B,2)</f>
        <v>?</v>
      </c>
      <c r="E34" s="206"/>
      <c r="F34" s="204"/>
    </row>
    <row r="35" spans="1:6" s="36" customFormat="1" ht="25.15" customHeight="1">
      <c r="A35" s="206"/>
      <c r="B35" s="35" t="s">
        <v>129</v>
      </c>
      <c r="C35" s="27" t="s">
        <v>93</v>
      </c>
      <c r="D35" s="27" t="str">
        <f>VLOOKUP(C35,Dropdown!A:B,2)</f>
        <v>?</v>
      </c>
      <c r="E35" s="206"/>
      <c r="F35" s="204"/>
    </row>
    <row r="36" spans="1:6" s="36" customFormat="1" ht="25.15" customHeight="1">
      <c r="A36" s="206"/>
      <c r="B36" s="15" t="s">
        <v>130</v>
      </c>
      <c r="C36" s="28"/>
      <c r="D36" s="28"/>
      <c r="E36" s="206"/>
      <c r="F36" s="204"/>
    </row>
    <row r="37" spans="1:6" s="36" customFormat="1" ht="25.15" customHeight="1">
      <c r="A37" s="206" t="s">
        <v>131</v>
      </c>
      <c r="B37" s="34" t="s">
        <v>132</v>
      </c>
      <c r="C37" s="27" t="s">
        <v>93</v>
      </c>
      <c r="D37" s="27" t="str">
        <f>VLOOKUP(C37,Dropdown!A:B,2)</f>
        <v>?</v>
      </c>
      <c r="E37" s="206">
        <f>SUM(D37:D43)</f>
        <v>0</v>
      </c>
      <c r="F37" s="204"/>
    </row>
    <row r="38" spans="1:6" s="36" customFormat="1" ht="25.15" customHeight="1">
      <c r="A38" s="206"/>
      <c r="B38" s="36" t="s">
        <v>133</v>
      </c>
      <c r="C38" s="27" t="s">
        <v>93</v>
      </c>
      <c r="D38" s="27" t="str">
        <f>VLOOKUP(C38,Dropdown!A:B,2)</f>
        <v>?</v>
      </c>
      <c r="E38" s="206"/>
      <c r="F38" s="204"/>
    </row>
    <row r="39" spans="1:6" s="36" customFormat="1" ht="25.15" customHeight="1">
      <c r="A39" s="206"/>
      <c r="B39" s="29" t="s">
        <v>134</v>
      </c>
      <c r="C39" s="28"/>
      <c r="D39" s="28"/>
      <c r="E39" s="206"/>
      <c r="F39" s="204"/>
    </row>
    <row r="40" spans="1:6" s="36" customFormat="1" ht="25.15" customHeight="1">
      <c r="A40" s="206"/>
      <c r="B40" s="34" t="s">
        <v>135</v>
      </c>
      <c r="C40" s="27" t="s">
        <v>93</v>
      </c>
      <c r="D40" s="27" t="str">
        <f>VLOOKUP(C40,Dropdown!A:B,2)</f>
        <v>?</v>
      </c>
      <c r="E40" s="206"/>
      <c r="F40" s="204"/>
    </row>
    <row r="41" spans="1:6" s="36" customFormat="1" ht="25.15" customHeight="1">
      <c r="A41" s="206"/>
      <c r="B41" s="35" t="s">
        <v>136</v>
      </c>
      <c r="C41" s="27" t="s">
        <v>93</v>
      </c>
      <c r="D41" s="27" t="str">
        <f>VLOOKUP(C41,Dropdown!A:B,2)</f>
        <v>?</v>
      </c>
      <c r="E41" s="206"/>
      <c r="F41" s="204"/>
    </row>
    <row r="42" spans="1:6" s="36" customFormat="1" ht="25.15" customHeight="1">
      <c r="A42" s="206"/>
      <c r="B42" s="35" t="s">
        <v>137</v>
      </c>
      <c r="C42" s="27" t="s">
        <v>93</v>
      </c>
      <c r="D42" s="27" t="str">
        <f>VLOOKUP(C42,Dropdown!A:B,2)</f>
        <v>?</v>
      </c>
      <c r="E42" s="206"/>
      <c r="F42" s="204"/>
    </row>
    <row r="43" spans="1:6" s="36" customFormat="1" ht="25.15" customHeight="1">
      <c r="A43" s="206"/>
      <c r="B43" s="15" t="s">
        <v>138</v>
      </c>
      <c r="C43" s="28"/>
      <c r="D43" s="28"/>
      <c r="E43" s="206"/>
      <c r="F43" s="204"/>
    </row>
    <row r="44" spans="1:6" s="36" customFormat="1" ht="25.15" customHeight="1">
      <c r="A44" s="206" t="s">
        <v>139</v>
      </c>
      <c r="B44" s="34" t="s">
        <v>140</v>
      </c>
      <c r="C44" s="27" t="s">
        <v>93</v>
      </c>
      <c r="D44" s="27" t="str">
        <f>VLOOKUP(C44,Dropdown!A:B,2)</f>
        <v>?</v>
      </c>
      <c r="E44" s="206">
        <f>SUM(D44:D45)</f>
        <v>0</v>
      </c>
      <c r="F44" s="204"/>
    </row>
    <row r="45" spans="1:6" s="36" customFormat="1" ht="25.15" customHeight="1">
      <c r="A45" s="206"/>
      <c r="B45" s="15" t="s">
        <v>141</v>
      </c>
      <c r="C45" s="28"/>
      <c r="D45" s="28"/>
      <c r="E45" s="206"/>
      <c r="F45" s="204"/>
    </row>
    <row r="46" spans="1:6" s="36" customFormat="1" ht="25.15" customHeight="1">
      <c r="A46" s="207" t="s">
        <v>142</v>
      </c>
      <c r="B46" s="34" t="s">
        <v>143</v>
      </c>
      <c r="C46" s="27" t="s">
        <v>93</v>
      </c>
      <c r="D46" s="27" t="str">
        <f>VLOOKUP(C46,Dropdown!A:B,2)</f>
        <v>?</v>
      </c>
      <c r="E46" s="207">
        <f>SUM(D46:D47)</f>
        <v>0</v>
      </c>
      <c r="F46" s="205"/>
    </row>
    <row r="47" spans="1:6" s="36" customFormat="1" ht="25.15" customHeight="1">
      <c r="A47" s="207"/>
      <c r="B47" s="15" t="s">
        <v>144</v>
      </c>
      <c r="C47" s="28"/>
      <c r="D47" s="28"/>
      <c r="E47" s="207"/>
      <c r="F47" s="205"/>
    </row>
    <row r="48" spans="1:6">
      <c r="C48" s="33"/>
    </row>
    <row r="49" spans="2:3">
      <c r="B49" s="41" t="s">
        <v>39</v>
      </c>
      <c r="C49" s="33"/>
    </row>
    <row r="50" spans="2:3">
      <c r="B50" s="40" t="s">
        <v>6</v>
      </c>
    </row>
  </sheetData>
  <mergeCells count="24">
    <mergeCell ref="A2:A8"/>
    <mergeCell ref="A9:A15"/>
    <mergeCell ref="A26:A31"/>
    <mergeCell ref="E2:E8"/>
    <mergeCell ref="E9:E15"/>
    <mergeCell ref="E26:E31"/>
    <mergeCell ref="E32:E36"/>
    <mergeCell ref="E37:E43"/>
    <mergeCell ref="E44:E45"/>
    <mergeCell ref="E46:E47"/>
    <mergeCell ref="A16:A25"/>
    <mergeCell ref="E16:E25"/>
    <mergeCell ref="A32:A36"/>
    <mergeCell ref="A37:A43"/>
    <mergeCell ref="A44:A45"/>
    <mergeCell ref="A46:A47"/>
    <mergeCell ref="F37:F43"/>
    <mergeCell ref="F44:F45"/>
    <mergeCell ref="F46:F47"/>
    <mergeCell ref="F2:F8"/>
    <mergeCell ref="F9:F15"/>
    <mergeCell ref="F16:F25"/>
    <mergeCell ref="F26:F31"/>
    <mergeCell ref="F32:F36"/>
  </mergeCells>
  <conditionalFormatting sqref="E2:F16 E26:F1048576">
    <cfRule type="cellIs" priority="1" operator="equal">
      <formula>0</formula>
    </cfRule>
    <cfRule type="cellIs" dxfId="15" priority="2" operator="greaterThanOrEqual">
      <formula>1</formula>
    </cfRule>
    <cfRule type="cellIs" dxfId="14" priority="3" operator="lessThanOrEqual">
      <formula>-3</formula>
    </cfRule>
    <cfRule type="cellIs" dxfId="13" priority="4" operator="lessThanOrEqual">
      <formula>-1</formula>
    </cfRule>
  </conditionalFormatting>
  <hyperlinks>
    <hyperlink ref="B8" r:id="rId1" display="http://www.sduhealth.org.uk/areas-of-focus/clinical-and-care-models.aspx" xr:uid="{00000000-0004-0000-0300-000000000000}"/>
    <hyperlink ref="B27" r:id="rId2" display="http://www.sduhealth.org.uk/areas-of-focus/carbon-hotspots/waste.aspx" xr:uid="{00000000-0004-0000-0300-000001000000}"/>
    <hyperlink ref="B31" r:id="rId3" display="http://www.sduhealth.org.uk/areas-of-focus/carbon-hotspots/energy.aspx" xr:uid="{00000000-0004-0000-0300-000002000000}"/>
    <hyperlink ref="B36" r:id="rId4" display="http://www.sduhealth.org.uk/areas-of-focus/social-value.aspx" xr:uid="{00000000-0004-0000-0300-000003000000}"/>
    <hyperlink ref="B43" r:id="rId5" display="http://www.sduhealth.org.uk/areas-of-focus/community-resilience.aspx" xr:uid="{00000000-0004-0000-0300-000004000000}"/>
    <hyperlink ref="B45" r:id="rId6" display="http://www.sduhealth.org.uk/areas-of-focus/community-resilience/community-resilience-copy.aspx" xr:uid="{00000000-0004-0000-0300-000005000000}"/>
    <hyperlink ref="B47" r:id="rId7" display="http://www.sduhealth.org.uk/areas-of-focus/carbon-hotspots/pharmaceuticals/cspm/sustainable-care-pathways-guidance.aspx" xr:uid="{00000000-0004-0000-0300-000006000000}"/>
    <hyperlink ref="B17" r:id="rId8" display="https://www.sduhealth.org.uk/policy-strategy/legal-policy-framework/public-services-social-value-act.aspx" xr:uid="{00000000-0004-0000-0300-000007000000}"/>
    <hyperlink ref="B15" r:id="rId9" display="www.sduhealth.org.uk/areas-of-focus/carbon-hotspots/travel.aspx and https://www.sduhealth.org.uk/delivery/measure/health-outcomes-travel-tool.aspx" xr:uid="{00000000-0004-0000-0300-000008000000}"/>
    <hyperlink ref="B21" r:id="rId10" xr:uid="{00000000-0004-0000-0300-000009000000}"/>
    <hyperlink ref="B25" r:id="rId11" display="https://www.sduhealth.org.uk/areas-of-focus/commissioning-and-procurement/procurement.aspx" xr:uid="{00000000-0004-0000-0300-00000A000000}"/>
    <hyperlink ref="B39" r:id="rId12" xr:uid="{00000000-0004-0000-0300-00000B000000}"/>
    <hyperlink ref="B50" r:id="rId13" xr:uid="{00000000-0004-0000-0300-00000C000000}"/>
  </hyperlinks>
  <pageMargins left="0.7" right="0.7" top="0.75" bottom="0.75" header="0.3" footer="0.3"/>
  <pageSetup paperSize="9" orientation="portrait" horizontalDpi="4294967293" verticalDpi="0" r:id="rId14"/>
  <legacy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Dropdown!$A$1:$A$5</xm:f>
          </x14:formula1>
          <xm:sqref>C16 C40:C42 C28:C30 C9:C14 C26 C22:C23 C2:C7 C18:C19 C37:C38 C44 C46 C32:C35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2:O46"/>
  <sheetViews>
    <sheetView showGridLines="0" zoomScale="88" workbookViewId="0">
      <pane xSplit="1" ySplit="3" topLeftCell="B4" activePane="bottomRight" state="frozen"/>
      <selection pane="bottomRight" activeCell="C39" sqref="C39"/>
      <selection pane="bottomLeft" activeCell="A4" sqref="A4"/>
      <selection pane="topRight" activeCell="B1" sqref="B1"/>
    </sheetView>
  </sheetViews>
  <sheetFormatPr defaultRowHeight="14.45"/>
  <cols>
    <col min="2" max="2" width="36.42578125" customWidth="1"/>
    <col min="3" max="3" width="13.140625" bestFit="1" customWidth="1"/>
    <col min="4" max="4" width="30.7109375" bestFit="1" customWidth="1"/>
    <col min="5" max="5" width="25.5703125" style="6" customWidth="1"/>
    <col min="6" max="6" width="26.7109375" style="6" customWidth="1"/>
    <col min="7" max="7" width="9" customWidth="1"/>
    <col min="8" max="8" width="13.7109375" customWidth="1"/>
  </cols>
  <sheetData>
    <row r="2" spans="2:12" ht="25.9" customHeight="1">
      <c r="B2" s="20" t="s">
        <v>145</v>
      </c>
      <c r="C2" s="4"/>
      <c r="D2" s="18" t="s">
        <v>146</v>
      </c>
      <c r="F2" s="220" t="s">
        <v>147</v>
      </c>
      <c r="G2" s="220"/>
      <c r="H2" s="220"/>
      <c r="I2" s="220"/>
      <c r="J2" s="220"/>
      <c r="K2" s="220"/>
      <c r="L2" s="220"/>
    </row>
    <row r="3" spans="2:12" ht="18.600000000000001">
      <c r="B3" s="16" t="s">
        <v>148</v>
      </c>
      <c r="D3" s="7" t="str" cm="1">
        <f t="array" ref="D3">_xlfn.IFS(D21&gt;D18,"Positive Green Impact",D21=D18,"Neutral Impact",D21&lt;D18,"Negative Green Impact")</f>
        <v>Neutral Impact</v>
      </c>
      <c r="F3" s="220"/>
      <c r="G3" s="220"/>
      <c r="H3" s="220"/>
      <c r="I3" s="220"/>
      <c r="J3" s="220"/>
      <c r="K3" s="220"/>
      <c r="L3" s="220"/>
    </row>
    <row r="5" spans="2:12">
      <c r="B5" s="17" t="s">
        <v>80</v>
      </c>
      <c r="C5" s="18" t="s">
        <v>149</v>
      </c>
      <c r="D5" s="18" t="s">
        <v>149</v>
      </c>
    </row>
    <row r="6" spans="2:12">
      <c r="B6" s="3" t="str">
        <f>'Impact Assessment'!A2</f>
        <v>Models of Care</v>
      </c>
      <c r="C6" s="42">
        <f>'Impact Assessment'!E2</f>
        <v>0</v>
      </c>
      <c r="D6" s="42" t="str">
        <f>VLOOKUP(C6,Dropdown!D:E,2)</f>
        <v>Neutral Impact</v>
      </c>
    </row>
    <row r="7" spans="2:12">
      <c r="B7" s="3" t="str">
        <f>'Impact Assessment'!A9</f>
        <v xml:space="preserve">Travel </v>
      </c>
      <c r="C7" s="42">
        <f>'Impact Assessment'!E9</f>
        <v>0</v>
      </c>
      <c r="D7" s="42" t="str">
        <f>VLOOKUP(C7,Dropdown!D:E,2)</f>
        <v>Neutral Impact</v>
      </c>
    </row>
    <row r="8" spans="2:12">
      <c r="B8" s="3" t="str">
        <f>'Impact Assessment'!A16</f>
        <v xml:space="preserve">Procurement </v>
      </c>
      <c r="C8" s="42">
        <f>'Impact Assessment'!E16</f>
        <v>0</v>
      </c>
      <c r="D8" s="42" t="str">
        <f>VLOOKUP(C8,Dropdown!D:E,2)</f>
        <v>Neutral Impact</v>
      </c>
    </row>
    <row r="9" spans="2:12">
      <c r="B9" s="3" t="str">
        <f>'Impact Assessment'!A26</f>
        <v xml:space="preserve">Facilities Management </v>
      </c>
      <c r="C9" s="42">
        <f>'Impact Assessment'!E26</f>
        <v>0</v>
      </c>
      <c r="D9" s="42" t="str">
        <f>VLOOKUP(C9,Dropdown!D:E,2)</f>
        <v>Neutral Impact</v>
      </c>
    </row>
    <row r="10" spans="2:12">
      <c r="B10" s="3" t="str">
        <f>'Impact Assessment'!A32</f>
        <v xml:space="preserve">Workforce </v>
      </c>
      <c r="C10" s="42">
        <f>'Impact Assessment'!E32</f>
        <v>0</v>
      </c>
      <c r="D10" s="42" t="str">
        <f>VLOOKUP(C10,Dropdown!D:E,2)</f>
        <v>Neutral Impact</v>
      </c>
    </row>
    <row r="11" spans="2:12">
      <c r="B11" s="3" t="str">
        <f>'Impact Assessment'!A37</f>
        <v xml:space="preserve">Community Engagement </v>
      </c>
      <c r="C11" s="42">
        <f>'Impact Assessment'!E37</f>
        <v>0</v>
      </c>
      <c r="D11" s="42" t="str">
        <f>VLOOKUP(C11,Dropdown!D:E,2)</f>
        <v>Neutral Impact</v>
      </c>
    </row>
    <row r="12" spans="2:12">
      <c r="B12" s="3" t="str">
        <f>'Impact Assessment'!A44</f>
        <v xml:space="preserve">Adaptation to Climate Change </v>
      </c>
      <c r="C12" s="42">
        <f>'Impact Assessment'!E44</f>
        <v>0</v>
      </c>
      <c r="D12" s="42" t="str">
        <f>VLOOKUP(C12,Dropdown!D:E,2)</f>
        <v>Neutral Impact</v>
      </c>
    </row>
    <row r="13" spans="2:12">
      <c r="B13" s="3" t="str">
        <f>'Impact Assessment'!A46</f>
        <v>Estimated carbon benefit</v>
      </c>
      <c r="C13" s="42">
        <f>'Impact Assessment'!E46</f>
        <v>0</v>
      </c>
      <c r="D13" s="42" t="str">
        <f>VLOOKUP(C13,Dropdown!D:E,2)</f>
        <v>Neutral Impact</v>
      </c>
    </row>
    <row r="14" spans="2:12">
      <c r="C14" s="6"/>
      <c r="D14" s="6"/>
    </row>
    <row r="15" spans="2:12" ht="43.15" customHeight="1">
      <c r="B15" s="12" t="s">
        <v>150</v>
      </c>
      <c r="C15" s="5">
        <f>SUM(C6:C13)</f>
        <v>0</v>
      </c>
      <c r="D15" s="214" t="s">
        <v>151</v>
      </c>
      <c r="E15" s="215"/>
      <c r="F15" s="215"/>
      <c r="G15" s="215"/>
      <c r="H15" s="215"/>
      <c r="I15" s="215"/>
      <c r="J15" s="216"/>
    </row>
    <row r="16" spans="2:12">
      <c r="B16" s="3" t="s">
        <v>152</v>
      </c>
      <c r="C16" s="42">
        <v>32</v>
      </c>
      <c r="D16" s="217"/>
      <c r="E16" s="218"/>
      <c r="F16" s="218"/>
      <c r="G16" s="218"/>
      <c r="H16" s="218"/>
      <c r="I16" s="218"/>
      <c r="J16" s="219"/>
    </row>
    <row r="17" spans="2:15">
      <c r="C17" s="6"/>
      <c r="D17" s="6"/>
    </row>
    <row r="18" spans="2:15" ht="14.25" customHeight="1">
      <c r="B18" s="42" t="s">
        <v>153</v>
      </c>
      <c r="C18" s="42">
        <f>COUNTIF(D$6:D$13,B18)</f>
        <v>0</v>
      </c>
      <c r="D18" s="224">
        <f>SUM(C18:C19)</f>
        <v>0</v>
      </c>
      <c r="E18" s="228" t="s">
        <v>154</v>
      </c>
      <c r="F18" s="151"/>
      <c r="G18" s="151"/>
      <c r="H18" s="151"/>
      <c r="I18" s="151"/>
      <c r="J18" s="151"/>
    </row>
    <row r="19" spans="2:15">
      <c r="B19" s="42" t="s">
        <v>155</v>
      </c>
      <c r="C19" s="42">
        <f>COUNTIF(D$6:D$13,B19)</f>
        <v>0</v>
      </c>
      <c r="D19" s="225"/>
      <c r="E19" s="229"/>
      <c r="F19" s="152"/>
      <c r="G19" s="152"/>
      <c r="H19" s="152"/>
      <c r="I19" s="152"/>
      <c r="J19" s="152"/>
    </row>
    <row r="20" spans="2:15">
      <c r="B20" s="42" t="s">
        <v>156</v>
      </c>
      <c r="C20" s="42">
        <f>COUNTIF(D$6:D$13,B20)</f>
        <v>8</v>
      </c>
      <c r="D20" s="153">
        <f>C20</f>
        <v>8</v>
      </c>
      <c r="E20" s="229"/>
      <c r="F20" s="152"/>
      <c r="G20" s="152"/>
      <c r="H20" s="152"/>
      <c r="I20" s="152"/>
      <c r="J20" s="152"/>
    </row>
    <row r="21" spans="2:15">
      <c r="B21" s="42" t="s">
        <v>157</v>
      </c>
      <c r="C21" s="42">
        <f>COUNTIF(D$6:D$13,B21)</f>
        <v>0</v>
      </c>
      <c r="D21" s="226">
        <f>SUM(C21:C22)</f>
        <v>0</v>
      </c>
      <c r="E21" s="229"/>
      <c r="F21" s="152"/>
      <c r="G21" s="152"/>
      <c r="H21" s="152"/>
      <c r="I21" s="152"/>
      <c r="J21" s="152"/>
    </row>
    <row r="22" spans="2:15">
      <c r="B22" s="42" t="s">
        <v>158</v>
      </c>
      <c r="C22" s="42">
        <f>COUNTIF(D$6:D$13,B22)</f>
        <v>0</v>
      </c>
      <c r="D22" s="227"/>
      <c r="E22" s="229"/>
      <c r="F22" s="152"/>
      <c r="G22" s="152"/>
      <c r="H22" s="152"/>
      <c r="I22" s="152"/>
      <c r="J22" s="152"/>
    </row>
    <row r="23" spans="2:15">
      <c r="C23" s="6"/>
      <c r="D23" s="6"/>
    </row>
    <row r="24" spans="2:15" ht="30.95">
      <c r="B24" s="13"/>
      <c r="C24" s="13"/>
      <c r="D24" s="19" t="s">
        <v>15</v>
      </c>
      <c r="E24" s="19" t="s">
        <v>16</v>
      </c>
      <c r="F24" s="19" t="s">
        <v>17</v>
      </c>
      <c r="G24" s="3"/>
      <c r="H24" s="19" t="s">
        <v>159</v>
      </c>
    </row>
    <row r="25" spans="2:15" ht="15.75" customHeight="1">
      <c r="B25" s="221" t="s">
        <v>160</v>
      </c>
      <c r="C25" s="221"/>
      <c r="D25" s="70">
        <f>GreenCalc!Q17</f>
        <v>0</v>
      </c>
      <c r="E25" s="70">
        <f>GreenCalc!R17</f>
        <v>0</v>
      </c>
      <c r="F25" s="70">
        <f>GreenCalc!S17</f>
        <v>0</v>
      </c>
      <c r="G25" s="3"/>
      <c r="H25" s="73"/>
      <c r="I25" s="220" t="s">
        <v>79</v>
      </c>
      <c r="J25" s="220"/>
      <c r="K25" s="220"/>
      <c r="O25" s="72"/>
    </row>
    <row r="26" spans="2:15" ht="15.6">
      <c r="B26" s="222" t="s">
        <v>161</v>
      </c>
      <c r="C26" s="223"/>
      <c r="D26" s="70">
        <f>GreenCalcv2!L25</f>
        <v>0</v>
      </c>
      <c r="E26" s="71"/>
      <c r="F26" s="71"/>
      <c r="G26" s="3"/>
      <c r="H26" s="74">
        <f>GreenCalcv2!M25</f>
        <v>0</v>
      </c>
      <c r="I26" s="220"/>
      <c r="J26" s="220"/>
      <c r="K26" s="220"/>
      <c r="L26" s="69"/>
      <c r="M26" s="69"/>
      <c r="N26" s="69"/>
    </row>
    <row r="28" spans="2:15" ht="33" customHeight="1">
      <c r="B28" s="187" t="s">
        <v>162</v>
      </c>
      <c r="C28" s="187"/>
      <c r="D28" s="187"/>
    </row>
    <row r="29" spans="2:15">
      <c r="B29" s="187"/>
      <c r="C29" s="187"/>
      <c r="D29" s="187"/>
    </row>
    <row r="30" spans="2:15">
      <c r="B30" s="187"/>
      <c r="C30" s="187"/>
      <c r="D30" s="187"/>
    </row>
    <row r="31" spans="2:15">
      <c r="B31" s="187"/>
      <c r="C31" s="187"/>
      <c r="D31" s="187"/>
    </row>
    <row r="32" spans="2:15">
      <c r="B32" s="4" t="s">
        <v>163</v>
      </c>
    </row>
    <row r="33" spans="2:6">
      <c r="B33" t="s">
        <v>164</v>
      </c>
    </row>
    <row r="35" spans="2:6">
      <c r="B35" s="6"/>
      <c r="C35" t="s">
        <v>165</v>
      </c>
      <c r="E35"/>
      <c r="F35"/>
    </row>
    <row r="36" spans="2:6">
      <c r="B36" s="42" t="s">
        <v>166</v>
      </c>
      <c r="C36" s="146">
        <v>500</v>
      </c>
      <c r="D36" s="3">
        <f>C36*C43</f>
        <v>1500</v>
      </c>
      <c r="E36" s="3" t="s">
        <v>167</v>
      </c>
      <c r="F36"/>
    </row>
    <row r="37" spans="2:6">
      <c r="B37" s="42" t="s">
        <v>168</v>
      </c>
      <c r="C37" s="146">
        <v>1000</v>
      </c>
      <c r="D37" s="46">
        <f>C37/C44</f>
        <v>5834.3057176196035</v>
      </c>
      <c r="E37" s="3" t="s">
        <v>169</v>
      </c>
      <c r="F37"/>
    </row>
    <row r="38" spans="2:6" ht="27.75" customHeight="1">
      <c r="B38" s="42" t="s">
        <v>170</v>
      </c>
      <c r="C38" s="146">
        <v>4400</v>
      </c>
      <c r="D38" s="3">
        <f>C38/C45</f>
        <v>1.76</v>
      </c>
      <c r="E38" s="148" t="s">
        <v>171</v>
      </c>
      <c r="F38"/>
    </row>
    <row r="39" spans="2:6" ht="31.15" customHeight="1">
      <c r="B39" s="42" t="s">
        <v>172</v>
      </c>
      <c r="C39" s="146">
        <v>0</v>
      </c>
      <c r="D39" s="3">
        <f>C39*C46</f>
        <v>0</v>
      </c>
      <c r="E39" s="148" t="s">
        <v>173</v>
      </c>
      <c r="F39"/>
    </row>
    <row r="42" spans="2:6">
      <c r="B42" s="211" t="s">
        <v>174</v>
      </c>
      <c r="C42" s="212"/>
      <c r="D42" s="213"/>
    </row>
    <row r="43" spans="2:6">
      <c r="B43" s="3" t="s">
        <v>175</v>
      </c>
      <c r="C43" s="3">
        <v>3</v>
      </c>
      <c r="D43" s="142" t="s">
        <v>176</v>
      </c>
    </row>
    <row r="44" spans="2:6">
      <c r="B44" s="143" t="s">
        <v>177</v>
      </c>
      <c r="C44" s="145">
        <v>0.1714</v>
      </c>
      <c r="D44" s="147" t="s">
        <v>176</v>
      </c>
    </row>
    <row r="45" spans="2:6">
      <c r="B45" s="3" t="s">
        <v>178</v>
      </c>
      <c r="C45" s="3">
        <v>2500</v>
      </c>
      <c r="D45" s="144" t="s">
        <v>176</v>
      </c>
    </row>
    <row r="46" spans="2:6">
      <c r="B46" s="3" t="s">
        <v>179</v>
      </c>
      <c r="C46" s="3">
        <v>1</v>
      </c>
      <c r="D46" s="3"/>
    </row>
  </sheetData>
  <mergeCells count="10">
    <mergeCell ref="B42:D42"/>
    <mergeCell ref="D15:J16"/>
    <mergeCell ref="F2:L3"/>
    <mergeCell ref="B28:D31"/>
    <mergeCell ref="B25:C25"/>
    <mergeCell ref="I25:K26"/>
    <mergeCell ref="B26:C26"/>
    <mergeCell ref="D18:D19"/>
    <mergeCell ref="D21:D22"/>
    <mergeCell ref="E18:E22"/>
  </mergeCells>
  <conditionalFormatting sqref="C6:C13">
    <cfRule type="cellIs" dxfId="12" priority="4" operator="greaterThanOrEqual">
      <formula>1</formula>
    </cfRule>
    <cfRule type="cellIs" dxfId="11" priority="5" operator="lessThanOrEqual">
      <formula>-3</formula>
    </cfRule>
    <cfRule type="cellIs" dxfId="10" priority="6" operator="lessThanOrEqual">
      <formula>-1</formula>
    </cfRule>
  </conditionalFormatting>
  <conditionalFormatting sqref="D3">
    <cfRule type="containsText" dxfId="9" priority="1" operator="containsText" text="Neutral">
      <formula>NOT(ISERROR(SEARCH("Neutral",D3)))</formula>
    </cfRule>
    <cfRule type="containsText" dxfId="8" priority="2" operator="containsText" text="Negative Green Impact">
      <formula>NOT(ISERROR(SEARCH("Negative Green Impact",D3)))</formula>
    </cfRule>
    <cfRule type="containsText" dxfId="7" priority="3" operator="containsText" text="Positive Green Impact">
      <formula>NOT(ISERROR(SEARCH("Positive Green Impact",D3)))</formula>
    </cfRule>
  </conditionalFormatting>
  <hyperlinks>
    <hyperlink ref="D44" r:id="rId1" xr:uid="{00000000-0004-0000-0400-000000000000}"/>
    <hyperlink ref="D43" r:id="rId2" location=":~:text=They%20found%20that%20each%20metric,sea%20ice%20area%20to%20melt.&amp;text=As%20global%20temperatures%20have%20increased,ice%20in%20September%20has%20declined" display=":~:text=They%20found%20that%20each%20metric,sea%20ice%20area%20to%20melt.&amp;text=As%20global%20temperatures%20have%20increased,ice%20in%20September%20has%20declined" xr:uid="{00000000-0004-0000-0400-000001000000}"/>
    <hyperlink ref="D45" r:id="rId3" xr:uid="{00000000-0004-0000-0400-000002000000}"/>
  </hyperlinks>
  <pageMargins left="0.7" right="0.7" top="0.75" bottom="0.75" header="0.3" footer="0.3"/>
  <pageSetup paperSize="9" orientation="portrait" horizontalDpi="4294967293"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5"/>
  <sheetViews>
    <sheetView workbookViewId="0">
      <selection activeCell="E44" sqref="E44"/>
    </sheetView>
  </sheetViews>
  <sheetFormatPr defaultRowHeight="14.45"/>
  <cols>
    <col min="1" max="1" width="16" customWidth="1"/>
    <col min="5" max="5" width="30.7109375" bestFit="1" customWidth="1"/>
  </cols>
  <sheetData>
    <row r="1" spans="1:8">
      <c r="A1" s="2" t="s">
        <v>91</v>
      </c>
      <c r="B1">
        <v>-1</v>
      </c>
      <c r="D1">
        <v>-32</v>
      </c>
      <c r="E1" t="s">
        <v>153</v>
      </c>
      <c r="H1">
        <v>1</v>
      </c>
    </row>
    <row r="2" spans="1:8">
      <c r="A2" s="2" t="s">
        <v>95</v>
      </c>
      <c r="B2">
        <v>0</v>
      </c>
      <c r="D2">
        <v>-31</v>
      </c>
      <c r="E2" t="s">
        <v>153</v>
      </c>
      <c r="H2">
        <v>2</v>
      </c>
    </row>
    <row r="3" spans="1:8">
      <c r="A3" s="2" t="s">
        <v>88</v>
      </c>
      <c r="B3">
        <v>1</v>
      </c>
      <c r="D3">
        <v>-30</v>
      </c>
      <c r="E3" t="s">
        <v>153</v>
      </c>
      <c r="H3">
        <v>3</v>
      </c>
    </row>
    <row r="4" spans="1:8">
      <c r="A4" s="2" t="s">
        <v>93</v>
      </c>
      <c r="B4" t="s">
        <v>180</v>
      </c>
      <c r="D4">
        <v>-29</v>
      </c>
      <c r="E4" t="s">
        <v>153</v>
      </c>
      <c r="H4">
        <v>4</v>
      </c>
    </row>
    <row r="5" spans="1:8">
      <c r="A5" s="1" t="s">
        <v>108</v>
      </c>
      <c r="B5" t="s">
        <v>181</v>
      </c>
      <c r="D5">
        <v>-28</v>
      </c>
      <c r="E5" t="s">
        <v>153</v>
      </c>
      <c r="H5">
        <v>5</v>
      </c>
    </row>
    <row r="6" spans="1:8">
      <c r="D6">
        <v>-27</v>
      </c>
      <c r="E6" t="s">
        <v>153</v>
      </c>
      <c r="H6">
        <v>6</v>
      </c>
    </row>
    <row r="7" spans="1:8">
      <c r="D7">
        <v>-26</v>
      </c>
      <c r="E7" t="s">
        <v>153</v>
      </c>
      <c r="H7">
        <v>7</v>
      </c>
    </row>
    <row r="8" spans="1:8">
      <c r="D8">
        <v>-25</v>
      </c>
      <c r="E8" t="s">
        <v>153</v>
      </c>
      <c r="H8">
        <v>8</v>
      </c>
    </row>
    <row r="9" spans="1:8">
      <c r="D9">
        <v>-24</v>
      </c>
      <c r="E9" t="s">
        <v>153</v>
      </c>
    </row>
    <row r="10" spans="1:8">
      <c r="D10">
        <v>-23</v>
      </c>
      <c r="E10" t="s">
        <v>153</v>
      </c>
    </row>
    <row r="11" spans="1:8">
      <c r="D11">
        <v>-22</v>
      </c>
      <c r="E11" t="s">
        <v>153</v>
      </c>
    </row>
    <row r="12" spans="1:8">
      <c r="D12">
        <v>-21</v>
      </c>
      <c r="E12" t="s">
        <v>153</v>
      </c>
    </row>
    <row r="13" spans="1:8">
      <c r="D13">
        <v>-20</v>
      </c>
      <c r="E13" t="s">
        <v>153</v>
      </c>
    </row>
    <row r="14" spans="1:8">
      <c r="D14">
        <v>-19</v>
      </c>
      <c r="E14" t="s">
        <v>153</v>
      </c>
    </row>
    <row r="15" spans="1:8">
      <c r="D15">
        <v>-18</v>
      </c>
      <c r="E15" t="s">
        <v>153</v>
      </c>
    </row>
    <row r="16" spans="1:8">
      <c r="D16">
        <v>-17</v>
      </c>
      <c r="E16" t="s">
        <v>153</v>
      </c>
    </row>
    <row r="17" spans="4:5">
      <c r="D17">
        <v>-16</v>
      </c>
      <c r="E17" t="s">
        <v>153</v>
      </c>
    </row>
    <row r="18" spans="4:5">
      <c r="D18">
        <v>-15</v>
      </c>
      <c r="E18" t="s">
        <v>153</v>
      </c>
    </row>
    <row r="19" spans="4:5">
      <c r="D19">
        <v>-14</v>
      </c>
      <c r="E19" t="s">
        <v>153</v>
      </c>
    </row>
    <row r="20" spans="4:5">
      <c r="D20">
        <v>-13</v>
      </c>
      <c r="E20" t="s">
        <v>153</v>
      </c>
    </row>
    <row r="21" spans="4:5">
      <c r="D21">
        <v>-12</v>
      </c>
      <c r="E21" t="s">
        <v>153</v>
      </c>
    </row>
    <row r="22" spans="4:5">
      <c r="D22">
        <v>-11</v>
      </c>
      <c r="E22" t="s">
        <v>153</v>
      </c>
    </row>
    <row r="23" spans="4:5">
      <c r="D23">
        <v>-10</v>
      </c>
      <c r="E23" t="s">
        <v>155</v>
      </c>
    </row>
    <row r="24" spans="4:5">
      <c r="D24">
        <v>-9</v>
      </c>
      <c r="E24" t="s">
        <v>155</v>
      </c>
    </row>
    <row r="25" spans="4:5">
      <c r="D25">
        <v>-8</v>
      </c>
      <c r="E25" t="s">
        <v>155</v>
      </c>
    </row>
    <row r="26" spans="4:5">
      <c r="D26">
        <v>-7</v>
      </c>
      <c r="E26" t="s">
        <v>155</v>
      </c>
    </row>
    <row r="27" spans="4:5">
      <c r="D27">
        <v>-6</v>
      </c>
      <c r="E27" t="s">
        <v>155</v>
      </c>
    </row>
    <row r="28" spans="4:5">
      <c r="D28">
        <v>-5</v>
      </c>
      <c r="E28" t="s">
        <v>155</v>
      </c>
    </row>
    <row r="29" spans="4:5">
      <c r="D29">
        <v>-4</v>
      </c>
      <c r="E29" t="s">
        <v>155</v>
      </c>
    </row>
    <row r="30" spans="4:5">
      <c r="D30">
        <v>-3</v>
      </c>
      <c r="E30" t="s">
        <v>155</v>
      </c>
    </row>
    <row r="31" spans="4:5">
      <c r="D31">
        <v>-2</v>
      </c>
      <c r="E31" t="s">
        <v>155</v>
      </c>
    </row>
    <row r="32" spans="4:5">
      <c r="D32">
        <v>-1</v>
      </c>
      <c r="E32" t="s">
        <v>155</v>
      </c>
    </row>
    <row r="33" spans="4:5">
      <c r="D33">
        <v>0</v>
      </c>
      <c r="E33" t="s">
        <v>156</v>
      </c>
    </row>
    <row r="34" spans="4:5">
      <c r="D34">
        <v>1</v>
      </c>
      <c r="E34" t="s">
        <v>157</v>
      </c>
    </row>
    <row r="35" spans="4:5">
      <c r="D35">
        <v>2</v>
      </c>
      <c r="E35" t="s">
        <v>157</v>
      </c>
    </row>
    <row r="36" spans="4:5">
      <c r="D36">
        <v>3</v>
      </c>
      <c r="E36" t="s">
        <v>157</v>
      </c>
    </row>
    <row r="37" spans="4:5">
      <c r="D37">
        <v>4</v>
      </c>
      <c r="E37" t="s">
        <v>157</v>
      </c>
    </row>
    <row r="38" spans="4:5">
      <c r="D38">
        <v>5</v>
      </c>
      <c r="E38" t="s">
        <v>157</v>
      </c>
    </row>
    <row r="39" spans="4:5">
      <c r="D39">
        <v>6</v>
      </c>
      <c r="E39" t="s">
        <v>157</v>
      </c>
    </row>
    <row r="40" spans="4:5">
      <c r="D40">
        <v>7</v>
      </c>
      <c r="E40" t="s">
        <v>157</v>
      </c>
    </row>
    <row r="41" spans="4:5">
      <c r="D41">
        <v>8</v>
      </c>
      <c r="E41" t="s">
        <v>157</v>
      </c>
    </row>
    <row r="42" spans="4:5">
      <c r="D42">
        <v>9</v>
      </c>
      <c r="E42" t="s">
        <v>157</v>
      </c>
    </row>
    <row r="43" spans="4:5">
      <c r="D43">
        <v>10</v>
      </c>
      <c r="E43" t="s">
        <v>157</v>
      </c>
    </row>
    <row r="44" spans="4:5">
      <c r="D44">
        <v>11</v>
      </c>
      <c r="E44" t="s">
        <v>158</v>
      </c>
    </row>
    <row r="45" spans="4:5">
      <c r="D45">
        <v>12</v>
      </c>
      <c r="E45" t="s">
        <v>158</v>
      </c>
    </row>
    <row r="46" spans="4:5">
      <c r="D46">
        <v>13</v>
      </c>
      <c r="E46" t="s">
        <v>158</v>
      </c>
    </row>
    <row r="47" spans="4:5">
      <c r="D47">
        <v>14</v>
      </c>
      <c r="E47" t="s">
        <v>158</v>
      </c>
    </row>
    <row r="48" spans="4:5">
      <c r="D48">
        <v>15</v>
      </c>
      <c r="E48" t="s">
        <v>158</v>
      </c>
    </row>
    <row r="49" spans="4:5">
      <c r="D49">
        <v>16</v>
      </c>
      <c r="E49" t="s">
        <v>158</v>
      </c>
    </row>
    <row r="50" spans="4:5">
      <c r="D50">
        <v>17</v>
      </c>
      <c r="E50" t="s">
        <v>158</v>
      </c>
    </row>
    <row r="51" spans="4:5">
      <c r="D51">
        <v>18</v>
      </c>
      <c r="E51" t="s">
        <v>158</v>
      </c>
    </row>
    <row r="52" spans="4:5">
      <c r="D52">
        <v>19</v>
      </c>
      <c r="E52" t="s">
        <v>158</v>
      </c>
    </row>
    <row r="53" spans="4:5">
      <c r="D53">
        <v>20</v>
      </c>
      <c r="E53" t="s">
        <v>158</v>
      </c>
    </row>
    <row r="54" spans="4:5">
      <c r="D54">
        <v>21</v>
      </c>
      <c r="E54" t="s">
        <v>158</v>
      </c>
    </row>
    <row r="55" spans="4:5">
      <c r="D55">
        <v>22</v>
      </c>
      <c r="E55" t="s">
        <v>158</v>
      </c>
    </row>
    <row r="56" spans="4:5">
      <c r="D56">
        <v>23</v>
      </c>
      <c r="E56" t="s">
        <v>158</v>
      </c>
    </row>
    <row r="57" spans="4:5">
      <c r="D57">
        <v>24</v>
      </c>
      <c r="E57" t="s">
        <v>158</v>
      </c>
    </row>
    <row r="58" spans="4:5">
      <c r="D58">
        <v>25</v>
      </c>
      <c r="E58" t="s">
        <v>158</v>
      </c>
    </row>
    <row r="59" spans="4:5">
      <c r="D59">
        <v>26</v>
      </c>
      <c r="E59" t="s">
        <v>158</v>
      </c>
    </row>
    <row r="60" spans="4:5">
      <c r="D60">
        <v>27</v>
      </c>
      <c r="E60" t="s">
        <v>158</v>
      </c>
    </row>
    <row r="61" spans="4:5">
      <c r="D61">
        <v>28</v>
      </c>
      <c r="E61" t="s">
        <v>158</v>
      </c>
    </row>
    <row r="62" spans="4:5">
      <c r="D62">
        <v>29</v>
      </c>
      <c r="E62" t="s">
        <v>158</v>
      </c>
    </row>
    <row r="63" spans="4:5">
      <c r="D63">
        <v>30</v>
      </c>
      <c r="E63" t="s">
        <v>158</v>
      </c>
    </row>
    <row r="64" spans="4:5">
      <c r="D64">
        <v>31</v>
      </c>
      <c r="E64" t="s">
        <v>158</v>
      </c>
    </row>
    <row r="65" spans="4:5">
      <c r="D65">
        <v>32</v>
      </c>
      <c r="E65" t="s">
        <v>158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34998626667073579"/>
  </sheetPr>
  <dimension ref="B1:B34"/>
  <sheetViews>
    <sheetView showGridLines="0" workbookViewId="0">
      <pane ySplit="1" topLeftCell="B25" activePane="bottomLeft" state="frozen"/>
      <selection pane="bottomLeft" activeCell="B25" sqref="B25"/>
    </sheetView>
  </sheetViews>
  <sheetFormatPr defaultRowHeight="14.45"/>
  <cols>
    <col min="1" max="1" width="12.7109375" customWidth="1"/>
    <col min="2" max="2" width="130" bestFit="1" customWidth="1"/>
  </cols>
  <sheetData>
    <row r="1" spans="2:2" ht="18.600000000000001">
      <c r="B1" s="14" t="s">
        <v>182</v>
      </c>
    </row>
    <row r="3" spans="2:2">
      <c r="B3" s="4" t="s">
        <v>183</v>
      </c>
    </row>
    <row r="4" spans="2:2">
      <c r="B4" t="s">
        <v>184</v>
      </c>
    </row>
    <row r="5" spans="2:2">
      <c r="B5" s="8" t="s">
        <v>185</v>
      </c>
    </row>
    <row r="7" spans="2:2">
      <c r="B7" s="4" t="s">
        <v>186</v>
      </c>
    </row>
    <row r="8" spans="2:2" ht="43.5">
      <c r="B8" s="9" t="s">
        <v>187</v>
      </c>
    </row>
    <row r="9" spans="2:2">
      <c r="B9" s="8" t="s">
        <v>188</v>
      </c>
    </row>
    <row r="11" spans="2:2">
      <c r="B11" s="4" t="s">
        <v>189</v>
      </c>
    </row>
    <row r="12" spans="2:2" ht="43.5">
      <c r="B12" s="9" t="s">
        <v>190</v>
      </c>
    </row>
    <row r="13" spans="2:2">
      <c r="B13" s="10" t="s">
        <v>191</v>
      </c>
    </row>
    <row r="15" spans="2:2">
      <c r="B15" s="4" t="s">
        <v>192</v>
      </c>
    </row>
    <row r="16" spans="2:2">
      <c r="B16" t="s">
        <v>193</v>
      </c>
    </row>
    <row r="17" spans="2:2">
      <c r="B17" s="8" t="s">
        <v>194</v>
      </c>
    </row>
    <row r="19" spans="2:2">
      <c r="B19" s="4" t="s">
        <v>195</v>
      </c>
    </row>
    <row r="20" spans="2:2" ht="30.75" customHeight="1">
      <c r="B20" s="9" t="s">
        <v>196</v>
      </c>
    </row>
    <row r="21" spans="2:2">
      <c r="B21" s="8" t="s">
        <v>197</v>
      </c>
    </row>
    <row r="22" spans="2:2">
      <c r="B22" s="8"/>
    </row>
    <row r="23" spans="2:2">
      <c r="B23" s="4" t="s">
        <v>198</v>
      </c>
    </row>
    <row r="24" spans="2:2">
      <c r="B24" s="9" t="s">
        <v>199</v>
      </c>
    </row>
    <row r="25" spans="2:2">
      <c r="B25" s="8" t="s">
        <v>200</v>
      </c>
    </row>
    <row r="26" spans="2:2">
      <c r="B26" s="8"/>
    </row>
    <row r="27" spans="2:2">
      <c r="B27" s="4" t="s">
        <v>201</v>
      </c>
    </row>
    <row r="28" spans="2:2">
      <c r="B28" s="8" t="s">
        <v>202</v>
      </c>
    </row>
    <row r="29" spans="2:2">
      <c r="B29" s="8"/>
    </row>
    <row r="30" spans="2:2">
      <c r="B30" s="4" t="s">
        <v>203</v>
      </c>
    </row>
    <row r="31" spans="2:2">
      <c r="B31" s="9" t="s">
        <v>204</v>
      </c>
    </row>
    <row r="32" spans="2:2">
      <c r="B32" s="8" t="s">
        <v>205</v>
      </c>
    </row>
    <row r="33" spans="2:2">
      <c r="B33" s="8"/>
    </row>
    <row r="34" spans="2:2">
      <c r="B34" s="43" t="s">
        <v>206</v>
      </c>
    </row>
  </sheetData>
  <hyperlinks>
    <hyperlink ref="B17" r:id="rId1" xr:uid="{00000000-0004-0000-0600-000000000000}"/>
    <hyperlink ref="B5" r:id="rId2" xr:uid="{00000000-0004-0000-0600-000001000000}"/>
    <hyperlink ref="B9" r:id="rId3" xr:uid="{00000000-0004-0000-0600-000002000000}"/>
    <hyperlink ref="B13" r:id="rId4" xr:uid="{00000000-0004-0000-0600-000003000000}"/>
    <hyperlink ref="B21" r:id="rId5" xr:uid="{00000000-0004-0000-0600-000004000000}"/>
    <hyperlink ref="B25" r:id="rId6" xr:uid="{00000000-0004-0000-0600-000005000000}"/>
    <hyperlink ref="B32" r:id="rId7" xr:uid="{00000000-0004-0000-0600-000006000000}"/>
  </hyperlinks>
  <pageMargins left="0.7" right="0.7" top="0.75" bottom="0.75" header="0.3" footer="0.3"/>
  <pageSetup paperSize="9" orientation="portrait" horizontalDpi="4294967293" verticalDpi="0"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I177"/>
  <sheetViews>
    <sheetView topLeftCell="D2" zoomScale="65" zoomScaleNormal="65" zoomScaleSheetLayoutView="85" zoomScalePageLayoutView="70" workbookViewId="0">
      <selection activeCell="V14" sqref="V14"/>
    </sheetView>
  </sheetViews>
  <sheetFormatPr defaultColWidth="8.85546875" defaultRowHeight="14.45"/>
  <cols>
    <col min="1" max="2" width="8.85546875" style="75" hidden="1" customWidth="1"/>
    <col min="3" max="3" width="3.140625" style="75" hidden="1" customWidth="1"/>
    <col min="4" max="4" width="6.85546875" style="75" customWidth="1"/>
    <col min="5" max="5" width="5.28515625" style="76" customWidth="1"/>
    <col min="6" max="6" width="46.85546875" style="80" customWidth="1"/>
    <col min="7" max="7" width="2.28515625" style="75" customWidth="1"/>
    <col min="8" max="8" width="16.28515625" style="78" customWidth="1"/>
    <col min="9" max="9" width="1.85546875" style="77" customWidth="1"/>
    <col min="10" max="10" width="16.28515625" style="78" customWidth="1"/>
    <col min="11" max="11" width="1.7109375" style="77" customWidth="1"/>
    <col min="12" max="12" width="16.28515625" style="78" customWidth="1"/>
    <col min="13" max="13" width="1.28515625" style="77" customWidth="1"/>
    <col min="14" max="14" width="16.28515625" style="78" customWidth="1"/>
    <col min="15" max="15" width="1" style="77" customWidth="1"/>
    <col min="16" max="16" width="15.42578125" style="78" customWidth="1"/>
    <col min="17" max="17" width="1.42578125" style="77" customWidth="1"/>
    <col min="18" max="18" width="16.28515625" style="78" customWidth="1"/>
    <col min="19" max="19" width="1.28515625" style="77" customWidth="1"/>
    <col min="20" max="20" width="16.28515625" style="78" customWidth="1"/>
    <col min="21" max="21" width="2.140625" style="77" customWidth="1"/>
    <col min="22" max="22" width="14.85546875" style="78" customWidth="1"/>
    <col min="23" max="23" width="10.42578125" style="79" customWidth="1"/>
    <col min="24" max="24" width="14.5703125" style="79" customWidth="1"/>
    <col min="25" max="25" width="6.42578125" style="79" customWidth="1"/>
    <col min="26" max="35" width="8.85546875" style="79"/>
    <col min="36" max="16384" width="8.85546875" style="80"/>
  </cols>
  <sheetData>
    <row r="1" spans="2:35">
      <c r="F1" s="75"/>
      <c r="H1" s="77"/>
      <c r="J1" s="77"/>
      <c r="L1" s="77"/>
      <c r="N1" s="77"/>
      <c r="P1" s="77"/>
      <c r="R1" s="77"/>
      <c r="T1" s="77"/>
    </row>
    <row r="2" spans="2:35" ht="54" customHeight="1">
      <c r="F2" s="75"/>
      <c r="H2" s="77"/>
      <c r="J2" s="77"/>
      <c r="L2" s="77"/>
      <c r="N2" s="77"/>
      <c r="P2" s="77"/>
      <c r="R2" s="77"/>
      <c r="T2" s="77"/>
      <c r="X2" s="231" t="s">
        <v>207</v>
      </c>
      <c r="Y2" s="232"/>
      <c r="Z2" s="232"/>
      <c r="AA2" s="232"/>
      <c r="AB2" s="232"/>
    </row>
    <row r="3" spans="2:35" ht="73.5" customHeight="1">
      <c r="C3" s="81" t="s">
        <v>208</v>
      </c>
      <c r="D3" s="82"/>
      <c r="E3" s="240" t="s">
        <v>209</v>
      </c>
      <c r="F3" s="241"/>
      <c r="G3" s="241"/>
      <c r="H3" s="241"/>
      <c r="I3" s="241"/>
      <c r="J3" s="241"/>
      <c r="K3" s="241"/>
      <c r="L3" s="241"/>
      <c r="M3" s="241"/>
      <c r="N3" s="241"/>
      <c r="O3" s="241"/>
      <c r="P3" s="241"/>
      <c r="Q3" s="241"/>
      <c r="R3" s="241"/>
      <c r="S3" s="241"/>
      <c r="T3" s="241"/>
      <c r="U3" s="241"/>
      <c r="V3" s="241"/>
      <c r="W3" s="83"/>
      <c r="X3" s="232"/>
      <c r="Y3" s="232"/>
      <c r="Z3" s="232"/>
      <c r="AA3" s="232"/>
      <c r="AB3" s="232"/>
    </row>
    <row r="4" spans="2:35" s="84" customFormat="1" ht="30" customHeight="1">
      <c r="B4" s="85"/>
      <c r="C4" s="85"/>
      <c r="D4" s="86"/>
      <c r="E4" s="86"/>
    </row>
    <row r="5" spans="2:35" s="84" customFormat="1" ht="30" customHeight="1">
      <c r="B5" s="85"/>
      <c r="C5" s="85"/>
      <c r="D5" s="86"/>
      <c r="E5" s="87" t="s">
        <v>210</v>
      </c>
    </row>
    <row r="6" spans="2:35" ht="17.45" customHeight="1">
      <c r="D6" s="88"/>
      <c r="E6" s="235" t="s">
        <v>211</v>
      </c>
      <c r="F6" s="235"/>
      <c r="G6" s="235"/>
      <c r="H6" s="235"/>
      <c r="I6" s="235"/>
      <c r="J6" s="235"/>
      <c r="K6" s="235"/>
      <c r="L6" s="235"/>
      <c r="M6" s="235"/>
      <c r="N6" s="235"/>
      <c r="O6" s="235"/>
      <c r="P6" s="235"/>
      <c r="Q6" s="235"/>
      <c r="R6" s="235"/>
      <c r="S6" s="235"/>
      <c r="T6" s="235"/>
      <c r="U6" s="235"/>
      <c r="V6" s="149">
        <v>1</v>
      </c>
      <c r="Y6" s="75"/>
      <c r="Z6" s="75"/>
    </row>
    <row r="7" spans="2:35" s="75" customFormat="1" ht="5.45" customHeight="1">
      <c r="D7" s="88"/>
      <c r="E7" s="156"/>
      <c r="F7" s="156"/>
      <c r="G7" s="156"/>
      <c r="H7" s="156"/>
      <c r="I7" s="156"/>
      <c r="J7" s="156"/>
      <c r="K7" s="156"/>
      <c r="L7" s="156"/>
      <c r="M7" s="156"/>
      <c r="N7" s="156"/>
      <c r="O7" s="156"/>
      <c r="P7" s="156"/>
      <c r="Q7" s="156"/>
      <c r="R7" s="156"/>
      <c r="S7" s="156"/>
      <c r="T7" s="156"/>
      <c r="U7" s="156"/>
      <c r="V7" s="150"/>
      <c r="W7" s="79"/>
      <c r="X7" s="79"/>
      <c r="AA7" s="79"/>
      <c r="AB7" s="79"/>
      <c r="AC7" s="79"/>
      <c r="AD7" s="79"/>
      <c r="AE7" s="79"/>
      <c r="AF7" s="79"/>
      <c r="AG7" s="79"/>
      <c r="AH7" s="79"/>
      <c r="AI7" s="79"/>
    </row>
    <row r="8" spans="2:35" ht="17.45" customHeight="1">
      <c r="D8" s="88"/>
      <c r="E8" s="235" t="s">
        <v>212</v>
      </c>
      <c r="F8" s="235"/>
      <c r="G8" s="235"/>
      <c r="H8" s="235"/>
      <c r="I8" s="235"/>
      <c r="J8" s="235"/>
      <c r="K8" s="235"/>
      <c r="L8" s="235"/>
      <c r="M8" s="235"/>
      <c r="N8" s="235"/>
      <c r="O8" s="235"/>
      <c r="P8" s="235"/>
      <c r="Q8" s="235"/>
      <c r="R8" s="235"/>
      <c r="S8" s="235"/>
      <c r="T8" s="235"/>
      <c r="U8" s="235"/>
      <c r="V8" s="149">
        <v>2</v>
      </c>
      <c r="Y8" s="75"/>
      <c r="Z8" s="75"/>
    </row>
    <row r="9" spans="2:35" s="75" customFormat="1" ht="5.45" customHeight="1">
      <c r="D9" s="88"/>
      <c r="E9" s="156"/>
      <c r="F9" s="156"/>
      <c r="G9" s="156"/>
      <c r="H9" s="156"/>
      <c r="I9" s="156"/>
      <c r="J9" s="156"/>
      <c r="K9" s="156"/>
      <c r="L9" s="156"/>
      <c r="M9" s="156"/>
      <c r="N9" s="156"/>
      <c r="O9" s="156"/>
      <c r="P9" s="156"/>
      <c r="Q9" s="156"/>
      <c r="R9" s="156"/>
      <c r="S9" s="156"/>
      <c r="T9" s="156"/>
      <c r="U9" s="156"/>
      <c r="V9" s="150"/>
      <c r="W9" s="79"/>
      <c r="X9" s="79"/>
      <c r="AA9" s="79"/>
      <c r="AB9" s="79"/>
      <c r="AC9" s="79"/>
      <c r="AD9" s="79"/>
      <c r="AE9" s="79"/>
      <c r="AF9" s="79"/>
      <c r="AG9" s="79"/>
      <c r="AH9" s="79"/>
      <c r="AI9" s="79"/>
    </row>
    <row r="10" spans="2:35" ht="17.45" customHeight="1">
      <c r="D10" s="88"/>
      <c r="E10" s="235" t="s">
        <v>213</v>
      </c>
      <c r="F10" s="235"/>
      <c r="G10" s="235"/>
      <c r="H10" s="235"/>
      <c r="I10" s="235"/>
      <c r="J10" s="235"/>
      <c r="K10" s="235"/>
      <c r="L10" s="235"/>
      <c r="M10" s="235"/>
      <c r="N10" s="235"/>
      <c r="O10" s="235"/>
      <c r="P10" s="235"/>
      <c r="Q10" s="235"/>
      <c r="R10" s="235"/>
      <c r="S10" s="235"/>
      <c r="T10" s="235"/>
      <c r="U10" s="235"/>
      <c r="V10" s="149">
        <v>3</v>
      </c>
      <c r="Y10" s="75"/>
      <c r="Z10" s="75"/>
    </row>
    <row r="11" spans="2:35" s="75" customFormat="1" ht="5.45" customHeight="1">
      <c r="D11" s="88"/>
      <c r="E11" s="156"/>
      <c r="F11" s="156"/>
      <c r="G11" s="156"/>
      <c r="H11" s="156"/>
      <c r="I11" s="156"/>
      <c r="J11" s="156"/>
      <c r="K11" s="156"/>
      <c r="L11" s="156"/>
      <c r="M11" s="156"/>
      <c r="N11" s="156"/>
      <c r="O11" s="156"/>
      <c r="P11" s="156"/>
      <c r="Q11" s="156"/>
      <c r="R11" s="156"/>
      <c r="S11" s="156"/>
      <c r="T11" s="156"/>
      <c r="U11" s="156"/>
      <c r="V11" s="150"/>
      <c r="W11" s="79"/>
      <c r="X11" s="79"/>
      <c r="AA11" s="79"/>
      <c r="AB11" s="79"/>
      <c r="AC11" s="79"/>
      <c r="AD11" s="79"/>
      <c r="AE11" s="79"/>
      <c r="AF11" s="79"/>
      <c r="AG11" s="79"/>
      <c r="AH11" s="79"/>
      <c r="AI11" s="79"/>
    </row>
    <row r="12" spans="2:35" ht="17.45" customHeight="1">
      <c r="D12" s="88"/>
      <c r="E12" s="235" t="s">
        <v>214</v>
      </c>
      <c r="F12" s="235"/>
      <c r="G12" s="235"/>
      <c r="H12" s="235"/>
      <c r="I12" s="235"/>
      <c r="J12" s="235"/>
      <c r="K12" s="235"/>
      <c r="L12" s="235"/>
      <c r="M12" s="235"/>
      <c r="N12" s="235"/>
      <c r="O12" s="235"/>
      <c r="P12" s="235"/>
      <c r="Q12" s="235"/>
      <c r="R12" s="235"/>
      <c r="S12" s="235"/>
      <c r="T12" s="235"/>
      <c r="U12" s="235"/>
      <c r="V12" s="149">
        <v>4</v>
      </c>
      <c r="Y12" s="75"/>
      <c r="Z12" s="75"/>
    </row>
    <row r="13" spans="2:35" s="75" customFormat="1" ht="5.45" customHeight="1">
      <c r="D13" s="88"/>
      <c r="E13" s="156"/>
      <c r="F13" s="156"/>
      <c r="G13" s="156"/>
      <c r="H13" s="156"/>
      <c r="I13" s="156"/>
      <c r="J13" s="156"/>
      <c r="K13" s="156"/>
      <c r="L13" s="156"/>
      <c r="M13" s="156"/>
      <c r="N13" s="156"/>
      <c r="O13" s="156"/>
      <c r="P13" s="156"/>
      <c r="Q13" s="156"/>
      <c r="R13" s="156"/>
      <c r="S13" s="156"/>
      <c r="T13" s="156"/>
      <c r="U13" s="156"/>
      <c r="V13" s="150"/>
      <c r="W13" s="79"/>
      <c r="X13" s="79"/>
      <c r="AA13" s="79"/>
      <c r="AB13" s="79"/>
      <c r="AC13" s="79"/>
      <c r="AD13" s="79"/>
      <c r="AE13" s="79"/>
      <c r="AF13" s="79"/>
      <c r="AG13" s="79"/>
      <c r="AH13" s="79"/>
      <c r="AI13" s="79"/>
    </row>
    <row r="14" spans="2:35" ht="17.45" customHeight="1">
      <c r="D14" s="88"/>
      <c r="E14" s="235" t="s">
        <v>215</v>
      </c>
      <c r="F14" s="235"/>
      <c r="G14" s="235"/>
      <c r="H14" s="235"/>
      <c r="I14" s="235"/>
      <c r="J14" s="235"/>
      <c r="K14" s="235"/>
      <c r="L14" s="235"/>
      <c r="M14" s="235"/>
      <c r="N14" s="235"/>
      <c r="O14" s="235"/>
      <c r="P14" s="235"/>
      <c r="Q14" s="235"/>
      <c r="R14" s="235"/>
      <c r="S14" s="235"/>
      <c r="T14" s="235"/>
      <c r="U14" s="235"/>
      <c r="V14" s="149" t="s">
        <v>216</v>
      </c>
      <c r="Y14" s="75"/>
      <c r="Z14" s="75"/>
    </row>
    <row r="15" spans="2:35" s="75" customFormat="1" ht="5.45" customHeight="1">
      <c r="D15" s="88"/>
      <c r="E15" s="156"/>
      <c r="F15" s="156"/>
      <c r="G15" s="156"/>
      <c r="H15" s="156"/>
      <c r="I15" s="156"/>
      <c r="J15" s="156"/>
      <c r="K15" s="156"/>
      <c r="L15" s="156"/>
      <c r="M15" s="156"/>
      <c r="N15" s="156"/>
      <c r="O15" s="156"/>
      <c r="P15" s="156"/>
      <c r="Q15" s="156"/>
      <c r="R15" s="156"/>
      <c r="S15" s="156"/>
      <c r="T15" s="156"/>
      <c r="U15" s="156"/>
      <c r="V15" s="150"/>
      <c r="W15" s="79"/>
      <c r="X15" s="79"/>
      <c r="AA15" s="79"/>
      <c r="AB15" s="79"/>
      <c r="AC15" s="79"/>
      <c r="AD15" s="79"/>
      <c r="AE15" s="79"/>
      <c r="AF15" s="79"/>
      <c r="AG15" s="79"/>
      <c r="AH15" s="79"/>
      <c r="AI15" s="79"/>
    </row>
    <row r="16" spans="2:35" ht="17.45" customHeight="1">
      <c r="D16" s="88"/>
      <c r="E16" s="235" t="s">
        <v>217</v>
      </c>
      <c r="F16" s="235"/>
      <c r="G16" s="235"/>
      <c r="H16" s="235"/>
      <c r="I16" s="235"/>
      <c r="J16" s="235"/>
      <c r="K16" s="235"/>
      <c r="L16" s="235"/>
      <c r="M16" s="235"/>
      <c r="N16" s="235"/>
      <c r="O16" s="235"/>
      <c r="P16" s="235"/>
      <c r="Q16" s="235"/>
      <c r="R16" s="235"/>
      <c r="S16" s="235"/>
      <c r="T16" s="235"/>
      <c r="U16" s="235"/>
      <c r="V16" s="149" t="s">
        <v>216</v>
      </c>
      <c r="Y16" s="75"/>
      <c r="Z16" s="75"/>
    </row>
    <row r="17" spans="4:35" s="75" customFormat="1" ht="17.45" customHeight="1">
      <c r="D17" s="88"/>
      <c r="E17" s="156"/>
      <c r="F17" s="156"/>
      <c r="G17" s="156"/>
      <c r="H17" s="156"/>
      <c r="I17" s="156"/>
      <c r="J17" s="156"/>
      <c r="K17" s="156"/>
      <c r="L17" s="156"/>
      <c r="M17" s="156"/>
      <c r="N17" s="156"/>
      <c r="O17" s="156"/>
      <c r="P17" s="156"/>
      <c r="Q17" s="156"/>
      <c r="R17" s="156"/>
      <c r="S17" s="156"/>
      <c r="T17" s="156"/>
      <c r="U17" s="156"/>
      <c r="V17" s="150"/>
      <c r="W17" s="79"/>
      <c r="X17" s="79"/>
      <c r="AA17" s="79"/>
      <c r="AB17" s="79"/>
      <c r="AC17" s="79"/>
      <c r="AD17" s="79"/>
      <c r="AE17" s="79"/>
      <c r="AF17" s="79"/>
      <c r="AG17" s="79"/>
      <c r="AH17" s="79"/>
      <c r="AI17" s="79"/>
    </row>
    <row r="18" spans="4:35" s="75" customFormat="1" ht="17.45" customHeight="1">
      <c r="E18" s="236" t="s">
        <v>218</v>
      </c>
      <c r="F18" s="236"/>
      <c r="G18" s="236"/>
      <c r="H18" s="236"/>
      <c r="I18" s="236"/>
      <c r="J18" s="236"/>
      <c r="K18" s="236"/>
      <c r="L18" s="236"/>
      <c r="M18" s="236"/>
      <c r="N18" s="236"/>
      <c r="O18" s="236"/>
      <c r="P18" s="236"/>
      <c r="Q18" s="236"/>
      <c r="R18" s="236"/>
      <c r="S18" s="236"/>
      <c r="T18" s="236"/>
      <c r="U18" s="236"/>
      <c r="V18" s="236"/>
      <c r="W18" s="79"/>
      <c r="X18" s="79"/>
      <c r="AA18" s="79"/>
      <c r="AB18" s="79"/>
      <c r="AC18" s="79"/>
      <c r="AD18" s="79"/>
      <c r="AE18" s="79"/>
      <c r="AF18" s="79"/>
      <c r="AG18" s="79"/>
      <c r="AH18" s="79"/>
      <c r="AI18" s="79"/>
    </row>
    <row r="19" spans="4:35" ht="17.45" customHeight="1">
      <c r="E19" s="235" t="s">
        <v>219</v>
      </c>
      <c r="F19" s="235"/>
      <c r="G19" s="235"/>
      <c r="H19" s="235"/>
      <c r="I19" s="235"/>
      <c r="J19" s="235"/>
      <c r="K19" s="235"/>
      <c r="L19" s="235"/>
      <c r="M19" s="235"/>
      <c r="N19" s="235"/>
      <c r="O19" s="235"/>
      <c r="P19" s="235"/>
      <c r="Q19" s="235"/>
      <c r="R19" s="235"/>
      <c r="S19" s="235"/>
      <c r="T19" s="235"/>
      <c r="U19" s="235"/>
      <c r="V19" s="149" t="s">
        <v>216</v>
      </c>
      <c r="Y19" s="75"/>
      <c r="Z19" s="75"/>
    </row>
    <row r="20" spans="4:35" s="75" customFormat="1" ht="5.45" customHeight="1">
      <c r="E20" s="156"/>
      <c r="F20" s="156"/>
      <c r="G20" s="156"/>
      <c r="H20" s="156"/>
      <c r="I20" s="156"/>
      <c r="J20" s="156"/>
      <c r="K20" s="156"/>
      <c r="L20" s="156"/>
      <c r="M20" s="156"/>
      <c r="N20" s="156"/>
      <c r="O20" s="156"/>
      <c r="P20" s="156"/>
      <c r="Q20" s="156"/>
      <c r="R20" s="156"/>
      <c r="S20" s="156"/>
      <c r="T20" s="156"/>
      <c r="U20" s="156"/>
      <c r="V20" s="150"/>
      <c r="W20" s="79"/>
      <c r="X20" s="79"/>
      <c r="AA20" s="79"/>
      <c r="AB20" s="79"/>
      <c r="AC20" s="79"/>
      <c r="AD20" s="79"/>
      <c r="AE20" s="79"/>
      <c r="AF20" s="79"/>
      <c r="AG20" s="79"/>
      <c r="AH20" s="79"/>
      <c r="AI20" s="79"/>
    </row>
    <row r="21" spans="4:35" ht="17.45" customHeight="1">
      <c r="E21" s="235" t="s">
        <v>220</v>
      </c>
      <c r="F21" s="235"/>
      <c r="G21" s="235"/>
      <c r="H21" s="235"/>
      <c r="I21" s="235"/>
      <c r="J21" s="235"/>
      <c r="K21" s="235"/>
      <c r="L21" s="235"/>
      <c r="M21" s="235"/>
      <c r="N21" s="235"/>
      <c r="O21" s="235"/>
      <c r="P21" s="235"/>
      <c r="Q21" s="235"/>
      <c r="R21" s="235"/>
      <c r="S21" s="235"/>
      <c r="T21" s="235"/>
      <c r="U21" s="235"/>
      <c r="V21" s="149" t="s">
        <v>216</v>
      </c>
      <c r="X21" s="79" t="s">
        <v>221</v>
      </c>
      <c r="Y21" s="75"/>
    </row>
    <row r="22" spans="4:35" s="75" customFormat="1" ht="5.45" customHeight="1">
      <c r="E22" s="156"/>
      <c r="F22" s="156"/>
      <c r="G22" s="156"/>
      <c r="H22" s="156"/>
      <c r="I22" s="156"/>
      <c r="J22" s="156"/>
      <c r="K22" s="156"/>
      <c r="L22" s="156"/>
      <c r="M22" s="156"/>
      <c r="N22" s="156"/>
      <c r="O22" s="156"/>
      <c r="P22" s="156"/>
      <c r="Q22" s="156"/>
      <c r="R22" s="156"/>
      <c r="S22" s="156"/>
      <c r="T22" s="156"/>
      <c r="U22" s="156"/>
      <c r="V22" s="150"/>
      <c r="W22" s="79"/>
      <c r="X22" s="79"/>
      <c r="Z22" s="79"/>
      <c r="AA22" s="79"/>
      <c r="AB22" s="79"/>
      <c r="AC22" s="79"/>
      <c r="AD22" s="79"/>
      <c r="AE22" s="79"/>
      <c r="AF22" s="79"/>
      <c r="AG22" s="79"/>
      <c r="AH22" s="79"/>
      <c r="AI22" s="79"/>
    </row>
    <row r="23" spans="4:35" ht="17.45" customHeight="1">
      <c r="E23" s="235" t="s">
        <v>222</v>
      </c>
      <c r="F23" s="235"/>
      <c r="G23" s="235"/>
      <c r="H23" s="235"/>
      <c r="I23" s="235"/>
      <c r="J23" s="235"/>
      <c r="K23" s="235"/>
      <c r="L23" s="235"/>
      <c r="M23" s="235"/>
      <c r="N23" s="235"/>
      <c r="O23" s="235"/>
      <c r="P23" s="235"/>
      <c r="Q23" s="235"/>
      <c r="R23" s="235"/>
      <c r="S23" s="235"/>
      <c r="T23" s="235"/>
      <c r="U23" s="235"/>
      <c r="V23" s="149" t="s">
        <v>216</v>
      </c>
      <c r="X23" s="79" t="s">
        <v>223</v>
      </c>
      <c r="Y23" s="75"/>
    </row>
    <row r="24" spans="4:35" s="75" customFormat="1" ht="5.45" customHeight="1">
      <c r="E24" s="156"/>
      <c r="F24" s="156"/>
      <c r="G24" s="156"/>
      <c r="H24" s="156"/>
      <c r="I24" s="156"/>
      <c r="J24" s="156"/>
      <c r="K24" s="156"/>
      <c r="L24" s="156"/>
      <c r="M24" s="156"/>
      <c r="N24" s="156"/>
      <c r="O24" s="156"/>
      <c r="P24" s="156"/>
      <c r="Q24" s="156"/>
      <c r="R24" s="156"/>
      <c r="S24" s="156"/>
      <c r="T24" s="156"/>
      <c r="U24" s="156"/>
      <c r="V24" s="150"/>
      <c r="W24" s="79"/>
      <c r="X24" s="79"/>
      <c r="Z24" s="79"/>
      <c r="AA24" s="79"/>
      <c r="AB24" s="79"/>
      <c r="AC24" s="79"/>
      <c r="AD24" s="79"/>
      <c r="AE24" s="79"/>
      <c r="AF24" s="79"/>
      <c r="AG24" s="79"/>
      <c r="AH24" s="79"/>
      <c r="AI24" s="79"/>
    </row>
    <row r="25" spans="4:35" ht="17.45" customHeight="1">
      <c r="E25" s="235" t="s">
        <v>224</v>
      </c>
      <c r="F25" s="235"/>
      <c r="G25" s="235"/>
      <c r="H25" s="235"/>
      <c r="I25" s="235"/>
      <c r="J25" s="235"/>
      <c r="K25" s="235"/>
      <c r="L25" s="235"/>
      <c r="M25" s="235"/>
      <c r="N25" s="235"/>
      <c r="O25" s="235"/>
      <c r="P25" s="235"/>
      <c r="Q25" s="235"/>
      <c r="R25" s="235"/>
      <c r="S25" s="235"/>
      <c r="T25" s="235"/>
      <c r="U25" s="235"/>
      <c r="V25" s="149" t="s">
        <v>216</v>
      </c>
      <c r="X25" s="79" t="s">
        <v>95</v>
      </c>
      <c r="Y25" s="75"/>
    </row>
    <row r="26" spans="4:35" s="75" customFormat="1" ht="17.45" customHeight="1">
      <c r="E26" s="156"/>
      <c r="F26" s="156"/>
      <c r="G26" s="156"/>
      <c r="H26" s="156"/>
      <c r="I26" s="156"/>
      <c r="J26" s="156"/>
      <c r="K26" s="156"/>
      <c r="L26" s="156"/>
      <c r="M26" s="156"/>
      <c r="N26" s="156"/>
      <c r="O26" s="156"/>
      <c r="P26" s="156"/>
      <c r="Q26" s="156"/>
      <c r="R26" s="156"/>
      <c r="S26" s="156"/>
      <c r="T26" s="156"/>
      <c r="U26" s="156"/>
      <c r="V26" s="150"/>
      <c r="W26" s="79"/>
      <c r="X26" s="79"/>
      <c r="Z26" s="79"/>
      <c r="AA26" s="79"/>
      <c r="AB26" s="79"/>
      <c r="AC26" s="79"/>
      <c r="AD26" s="79"/>
      <c r="AE26" s="79"/>
      <c r="AF26" s="79"/>
      <c r="AG26" s="79"/>
      <c r="AH26" s="79"/>
      <c r="AI26" s="79"/>
    </row>
    <row r="27" spans="4:35" s="75" customFormat="1" ht="17.45" customHeight="1">
      <c r="E27" s="236" t="s">
        <v>225</v>
      </c>
      <c r="F27" s="236"/>
      <c r="G27" s="236"/>
      <c r="H27" s="236"/>
      <c r="I27" s="236"/>
      <c r="J27" s="236"/>
      <c r="K27" s="236"/>
      <c r="L27" s="236"/>
      <c r="M27" s="236"/>
      <c r="N27" s="236"/>
      <c r="O27" s="236"/>
      <c r="P27" s="236"/>
      <c r="Q27" s="236"/>
      <c r="R27" s="236"/>
      <c r="S27" s="236"/>
      <c r="T27" s="236"/>
      <c r="U27" s="236"/>
      <c r="V27" s="236"/>
      <c r="W27" s="79"/>
      <c r="X27" s="79" t="s">
        <v>226</v>
      </c>
      <c r="Z27" s="79"/>
      <c r="AA27" s="79"/>
      <c r="AB27" s="79"/>
      <c r="AC27" s="79"/>
      <c r="AD27" s="79"/>
      <c r="AE27" s="79"/>
      <c r="AF27" s="79"/>
      <c r="AG27" s="79"/>
      <c r="AH27" s="79"/>
      <c r="AI27" s="79"/>
    </row>
    <row r="28" spans="4:35" ht="17.45" customHeight="1">
      <c r="E28" s="235" t="s">
        <v>227</v>
      </c>
      <c r="F28" s="235"/>
      <c r="G28" s="235"/>
      <c r="H28" s="235"/>
      <c r="I28" s="235"/>
      <c r="J28" s="235"/>
      <c r="K28" s="235"/>
      <c r="L28" s="235"/>
      <c r="M28" s="235"/>
      <c r="N28" s="235"/>
      <c r="O28" s="235"/>
      <c r="P28" s="235"/>
      <c r="Q28" s="235"/>
      <c r="R28" s="235"/>
      <c r="S28" s="235"/>
      <c r="T28" s="235"/>
      <c r="U28" s="235"/>
      <c r="V28" s="149" t="s">
        <v>216</v>
      </c>
    </row>
    <row r="29" spans="4:35" s="75" customFormat="1" ht="5.45" customHeight="1">
      <c r="E29" s="156"/>
      <c r="F29" s="156"/>
      <c r="G29" s="156"/>
      <c r="H29" s="156"/>
      <c r="I29" s="156"/>
      <c r="J29" s="156"/>
      <c r="K29" s="156"/>
      <c r="L29" s="156"/>
      <c r="M29" s="156"/>
      <c r="N29" s="156"/>
      <c r="O29" s="156"/>
      <c r="P29" s="156"/>
      <c r="Q29" s="156"/>
      <c r="R29" s="156"/>
      <c r="S29" s="156"/>
      <c r="T29" s="156"/>
      <c r="U29" s="156"/>
      <c r="V29" s="150"/>
      <c r="W29" s="79"/>
      <c r="X29" s="79"/>
      <c r="Y29" s="79"/>
      <c r="Z29" s="79"/>
      <c r="AA29" s="79"/>
      <c r="AB29" s="79"/>
      <c r="AC29" s="79"/>
      <c r="AD29" s="79"/>
      <c r="AE29" s="79"/>
      <c r="AF29" s="79"/>
      <c r="AG29" s="79"/>
      <c r="AH29" s="79"/>
      <c r="AI29" s="79"/>
    </row>
    <row r="30" spans="4:35" ht="17.45" customHeight="1">
      <c r="E30" s="235" t="s">
        <v>228</v>
      </c>
      <c r="F30" s="235"/>
      <c r="G30" s="235"/>
      <c r="H30" s="235"/>
      <c r="I30" s="235"/>
      <c r="J30" s="235"/>
      <c r="K30" s="235"/>
      <c r="L30" s="235"/>
      <c r="M30" s="235"/>
      <c r="N30" s="235"/>
      <c r="O30" s="235"/>
      <c r="P30" s="235"/>
      <c r="Q30" s="235"/>
      <c r="R30" s="235"/>
      <c r="S30" s="235"/>
      <c r="T30" s="235"/>
      <c r="U30" s="235"/>
      <c r="V30" s="149" t="s">
        <v>216</v>
      </c>
    </row>
    <row r="31" spans="4:35" s="75" customFormat="1" ht="5.45" customHeight="1">
      <c r="E31" s="156"/>
      <c r="F31" s="156"/>
      <c r="G31" s="156"/>
      <c r="H31" s="156"/>
      <c r="I31" s="156"/>
      <c r="J31" s="156"/>
      <c r="K31" s="156"/>
      <c r="L31" s="156"/>
      <c r="M31" s="156"/>
      <c r="N31" s="156"/>
      <c r="O31" s="156"/>
      <c r="P31" s="156"/>
      <c r="Q31" s="156"/>
      <c r="R31" s="156"/>
      <c r="S31" s="156"/>
      <c r="T31" s="156"/>
      <c r="U31" s="156"/>
      <c r="V31" s="150"/>
      <c r="W31" s="79"/>
      <c r="X31" s="79"/>
      <c r="Y31" s="79"/>
      <c r="Z31" s="79"/>
      <c r="AA31" s="79"/>
      <c r="AB31" s="79"/>
      <c r="AC31" s="79"/>
      <c r="AD31" s="79"/>
      <c r="AE31" s="79"/>
      <c r="AF31" s="79"/>
      <c r="AG31" s="79"/>
      <c r="AH31" s="79"/>
      <c r="AI31" s="79"/>
    </row>
    <row r="32" spans="4:35" ht="17.45" customHeight="1">
      <c r="E32" s="235" t="s">
        <v>229</v>
      </c>
      <c r="F32" s="235"/>
      <c r="G32" s="235"/>
      <c r="H32" s="235"/>
      <c r="I32" s="235"/>
      <c r="J32" s="235"/>
      <c r="K32" s="235"/>
      <c r="L32" s="235"/>
      <c r="M32" s="235"/>
      <c r="N32" s="235"/>
      <c r="O32" s="235"/>
      <c r="P32" s="235"/>
      <c r="Q32" s="235"/>
      <c r="R32" s="235"/>
      <c r="S32" s="235"/>
      <c r="T32" s="235"/>
      <c r="U32" s="235"/>
      <c r="V32" s="149" t="s">
        <v>216</v>
      </c>
    </row>
    <row r="33" spans="5:35" s="75" customFormat="1" ht="5.45" customHeight="1">
      <c r="E33" s="156"/>
      <c r="F33" s="156"/>
      <c r="G33" s="156"/>
      <c r="H33" s="156"/>
      <c r="I33" s="156"/>
      <c r="J33" s="156"/>
      <c r="K33" s="156"/>
      <c r="L33" s="156"/>
      <c r="M33" s="156"/>
      <c r="N33" s="156"/>
      <c r="O33" s="156"/>
      <c r="P33" s="156"/>
      <c r="Q33" s="156"/>
      <c r="R33" s="156"/>
      <c r="S33" s="156"/>
      <c r="T33" s="156"/>
      <c r="U33" s="156"/>
      <c r="V33" s="150"/>
      <c r="W33" s="79"/>
      <c r="X33" s="79"/>
      <c r="Y33" s="79"/>
      <c r="Z33" s="79"/>
      <c r="AA33" s="79"/>
      <c r="AB33" s="79"/>
      <c r="AC33" s="79"/>
      <c r="AD33" s="79"/>
      <c r="AE33" s="79"/>
      <c r="AF33" s="79"/>
      <c r="AG33" s="79"/>
      <c r="AH33" s="79"/>
      <c r="AI33" s="79"/>
    </row>
    <row r="34" spans="5:35" ht="17.45" customHeight="1">
      <c r="E34" s="235" t="s">
        <v>230</v>
      </c>
      <c r="F34" s="235"/>
      <c r="G34" s="235"/>
      <c r="H34" s="235"/>
      <c r="I34" s="235"/>
      <c r="J34" s="235"/>
      <c r="K34" s="235"/>
      <c r="L34" s="235"/>
      <c r="M34" s="235"/>
      <c r="N34" s="235"/>
      <c r="O34" s="235"/>
      <c r="P34" s="235"/>
      <c r="Q34" s="235"/>
      <c r="R34" s="235"/>
      <c r="S34" s="235"/>
      <c r="T34" s="235"/>
      <c r="U34" s="235"/>
      <c r="V34" s="149" t="s">
        <v>216</v>
      </c>
    </row>
    <row r="35" spans="5:35" s="75" customFormat="1" ht="17.45" customHeight="1">
      <c r="E35" s="156"/>
      <c r="F35" s="156"/>
      <c r="G35" s="156"/>
      <c r="H35" s="156"/>
      <c r="I35" s="156"/>
      <c r="J35" s="156"/>
      <c r="K35" s="156"/>
      <c r="L35" s="156"/>
      <c r="M35" s="156"/>
      <c r="N35" s="156"/>
      <c r="O35" s="156"/>
      <c r="P35" s="156"/>
      <c r="Q35" s="156"/>
      <c r="R35" s="156"/>
      <c r="S35" s="156"/>
      <c r="T35" s="156"/>
      <c r="U35" s="156"/>
      <c r="V35" s="150"/>
      <c r="W35" s="79"/>
      <c r="X35" s="79"/>
      <c r="Y35" s="79"/>
      <c r="Z35" s="79"/>
      <c r="AA35" s="79"/>
      <c r="AB35" s="79"/>
      <c r="AC35" s="79"/>
      <c r="AD35" s="79"/>
      <c r="AE35" s="79"/>
      <c r="AF35" s="79"/>
      <c r="AG35" s="79"/>
      <c r="AH35" s="79"/>
      <c r="AI35" s="79"/>
    </row>
    <row r="36" spans="5:35" s="75" customFormat="1" ht="17.45" customHeight="1">
      <c r="E36" s="236" t="s">
        <v>231</v>
      </c>
      <c r="F36" s="236"/>
      <c r="G36" s="236"/>
      <c r="H36" s="236"/>
      <c r="I36" s="236"/>
      <c r="J36" s="236"/>
      <c r="K36" s="236"/>
      <c r="L36" s="236"/>
      <c r="M36" s="236"/>
      <c r="N36" s="236"/>
      <c r="O36" s="236"/>
      <c r="P36" s="236"/>
      <c r="Q36" s="236"/>
      <c r="R36" s="236"/>
      <c r="S36" s="236"/>
      <c r="T36" s="236"/>
      <c r="U36" s="236"/>
      <c r="V36" s="236"/>
      <c r="W36" s="79"/>
      <c r="X36" s="79"/>
      <c r="Y36" s="79"/>
      <c r="Z36" s="79"/>
      <c r="AA36" s="79"/>
      <c r="AB36" s="79"/>
      <c r="AC36" s="79"/>
      <c r="AD36" s="79"/>
      <c r="AE36" s="79"/>
      <c r="AF36" s="79"/>
      <c r="AG36" s="79"/>
      <c r="AH36" s="79"/>
      <c r="AI36" s="79"/>
    </row>
    <row r="37" spans="5:35" ht="17.45" customHeight="1">
      <c r="E37" s="235" t="s">
        <v>232</v>
      </c>
      <c r="F37" s="235"/>
      <c r="G37" s="235"/>
      <c r="H37" s="235"/>
      <c r="I37" s="235"/>
      <c r="J37" s="235"/>
      <c r="K37" s="235"/>
      <c r="L37" s="235"/>
      <c r="M37" s="235"/>
      <c r="N37" s="235"/>
      <c r="O37" s="235"/>
      <c r="P37" s="235"/>
      <c r="Q37" s="235"/>
      <c r="R37" s="235"/>
      <c r="S37" s="235"/>
      <c r="T37" s="235"/>
      <c r="U37" s="235"/>
      <c r="V37" s="149" t="s">
        <v>216</v>
      </c>
    </row>
    <row r="38" spans="5:35" s="75" customFormat="1" ht="5.45" customHeight="1">
      <c r="E38" s="156"/>
      <c r="F38" s="156"/>
      <c r="G38" s="156"/>
      <c r="H38" s="156"/>
      <c r="I38" s="156"/>
      <c r="J38" s="156"/>
      <c r="K38" s="156"/>
      <c r="L38" s="156"/>
      <c r="M38" s="156"/>
      <c r="N38" s="156"/>
      <c r="O38" s="156"/>
      <c r="P38" s="156"/>
      <c r="Q38" s="156"/>
      <c r="R38" s="156"/>
      <c r="S38" s="156"/>
      <c r="T38" s="156"/>
      <c r="U38" s="156"/>
      <c r="V38" s="150"/>
      <c r="W38" s="79"/>
      <c r="X38" s="79"/>
      <c r="Y38" s="79"/>
      <c r="Z38" s="79"/>
      <c r="AA38" s="79"/>
      <c r="AB38" s="79"/>
      <c r="AC38" s="79"/>
      <c r="AD38" s="79"/>
      <c r="AE38" s="79"/>
      <c r="AF38" s="79"/>
      <c r="AG38" s="79"/>
      <c r="AH38" s="79"/>
      <c r="AI38" s="79"/>
    </row>
    <row r="39" spans="5:35" ht="17.45" customHeight="1">
      <c r="E39" s="235" t="s">
        <v>233</v>
      </c>
      <c r="F39" s="235"/>
      <c r="G39" s="235"/>
      <c r="H39" s="235"/>
      <c r="I39" s="235"/>
      <c r="J39" s="235"/>
      <c r="K39" s="235"/>
      <c r="L39" s="235"/>
      <c r="M39" s="235"/>
      <c r="N39" s="235"/>
      <c r="O39" s="235"/>
      <c r="P39" s="235"/>
      <c r="Q39" s="235"/>
      <c r="R39" s="235"/>
      <c r="S39" s="235"/>
      <c r="T39" s="235"/>
      <c r="U39" s="235"/>
      <c r="V39" s="149" t="s">
        <v>216</v>
      </c>
    </row>
    <row r="40" spans="5:35" s="75" customFormat="1" ht="5.45" customHeight="1">
      <c r="E40" s="156"/>
      <c r="F40" s="156"/>
      <c r="G40" s="156"/>
      <c r="H40" s="156"/>
      <c r="I40" s="156"/>
      <c r="J40" s="156"/>
      <c r="K40" s="156"/>
      <c r="L40" s="156"/>
      <c r="M40" s="156"/>
      <c r="N40" s="156"/>
      <c r="O40" s="156"/>
      <c r="P40" s="156"/>
      <c r="Q40" s="156"/>
      <c r="R40" s="156"/>
      <c r="S40" s="156"/>
      <c r="T40" s="156"/>
      <c r="U40" s="156"/>
      <c r="V40" s="150"/>
      <c r="W40" s="79"/>
      <c r="X40" s="79"/>
      <c r="Y40" s="79"/>
      <c r="Z40" s="79"/>
      <c r="AA40" s="79"/>
      <c r="AB40" s="79"/>
      <c r="AC40" s="79"/>
      <c r="AD40" s="79"/>
      <c r="AE40" s="79"/>
      <c r="AF40" s="79"/>
      <c r="AG40" s="79"/>
      <c r="AH40" s="79"/>
      <c r="AI40" s="79"/>
    </row>
    <row r="41" spans="5:35" ht="17.45" customHeight="1">
      <c r="E41" s="235" t="s">
        <v>234</v>
      </c>
      <c r="F41" s="235"/>
      <c r="G41" s="235"/>
      <c r="H41" s="235"/>
      <c r="I41" s="235"/>
      <c r="J41" s="235"/>
      <c r="K41" s="235"/>
      <c r="L41" s="235"/>
      <c r="M41" s="235"/>
      <c r="N41" s="235"/>
      <c r="O41" s="235"/>
      <c r="P41" s="235"/>
      <c r="Q41" s="235"/>
      <c r="R41" s="235"/>
      <c r="S41" s="235"/>
      <c r="T41" s="235"/>
      <c r="U41" s="235"/>
      <c r="V41" s="149" t="s">
        <v>216</v>
      </c>
      <c r="Y41" s="234"/>
      <c r="Z41" s="234"/>
      <c r="AA41" s="234"/>
      <c r="AB41" s="234"/>
      <c r="AC41" s="234"/>
      <c r="AD41" s="89"/>
    </row>
    <row r="42" spans="5:35" s="75" customFormat="1" ht="5.45" customHeight="1">
      <c r="E42" s="156"/>
      <c r="F42" s="156"/>
      <c r="G42" s="156"/>
      <c r="H42" s="156"/>
      <c r="I42" s="156"/>
      <c r="J42" s="156"/>
      <c r="K42" s="156"/>
      <c r="L42" s="156"/>
      <c r="M42" s="156"/>
      <c r="N42" s="156"/>
      <c r="O42" s="156"/>
      <c r="P42" s="156"/>
      <c r="Q42" s="156"/>
      <c r="R42" s="156"/>
      <c r="S42" s="156"/>
      <c r="T42" s="156"/>
      <c r="U42" s="156"/>
      <c r="V42" s="150"/>
      <c r="W42" s="79"/>
      <c r="X42" s="79"/>
      <c r="Y42" s="157"/>
      <c r="Z42" s="157"/>
      <c r="AA42" s="157"/>
      <c r="AB42" s="157"/>
      <c r="AC42" s="157"/>
      <c r="AD42" s="89"/>
      <c r="AE42" s="79"/>
      <c r="AF42" s="79"/>
      <c r="AG42" s="79"/>
      <c r="AH42" s="79"/>
      <c r="AI42" s="79"/>
    </row>
    <row r="43" spans="5:35" ht="17.45" customHeight="1">
      <c r="E43" s="235" t="s">
        <v>235</v>
      </c>
      <c r="F43" s="235"/>
      <c r="G43" s="235"/>
      <c r="H43" s="235"/>
      <c r="I43" s="235"/>
      <c r="J43" s="235"/>
      <c r="K43" s="235"/>
      <c r="L43" s="235"/>
      <c r="M43" s="235"/>
      <c r="N43" s="235"/>
      <c r="O43" s="235"/>
      <c r="P43" s="235"/>
      <c r="Q43" s="235"/>
      <c r="R43" s="235"/>
      <c r="S43" s="235"/>
      <c r="T43" s="235"/>
      <c r="U43" s="235"/>
      <c r="V43" s="149" t="s">
        <v>216</v>
      </c>
      <c r="Y43" s="157"/>
      <c r="Z43" s="90"/>
      <c r="AA43" s="90"/>
      <c r="AB43" s="89"/>
      <c r="AC43" s="90"/>
      <c r="AD43" s="89"/>
    </row>
    <row r="44" spans="5:35" s="75" customFormat="1" ht="5.45" customHeight="1">
      <c r="E44" s="156"/>
      <c r="F44" s="156"/>
      <c r="G44" s="156"/>
      <c r="H44" s="156"/>
      <c r="I44" s="156"/>
      <c r="J44" s="156"/>
      <c r="K44" s="156"/>
      <c r="L44" s="156"/>
      <c r="M44" s="156"/>
      <c r="N44" s="156"/>
      <c r="O44" s="156"/>
      <c r="P44" s="156"/>
      <c r="Q44" s="156"/>
      <c r="R44" s="156"/>
      <c r="S44" s="156"/>
      <c r="T44" s="156"/>
      <c r="U44" s="156"/>
      <c r="V44" s="150"/>
      <c r="W44" s="79"/>
      <c r="X44" s="79"/>
      <c r="Y44" s="157"/>
      <c r="Z44" s="90"/>
      <c r="AA44" s="90"/>
      <c r="AB44" s="89"/>
      <c r="AC44" s="90"/>
      <c r="AD44" s="89"/>
      <c r="AE44" s="79"/>
      <c r="AF44" s="79"/>
      <c r="AG44" s="79"/>
      <c r="AH44" s="79"/>
      <c r="AI44" s="79"/>
    </row>
    <row r="45" spans="5:35" ht="17.45" customHeight="1">
      <c r="E45" s="235" t="s">
        <v>236</v>
      </c>
      <c r="F45" s="235"/>
      <c r="G45" s="235"/>
      <c r="H45" s="235"/>
      <c r="I45" s="235"/>
      <c r="J45" s="235"/>
      <c r="K45" s="235"/>
      <c r="L45" s="235"/>
      <c r="M45" s="235"/>
      <c r="N45" s="235"/>
      <c r="O45" s="235"/>
      <c r="P45" s="235"/>
      <c r="Q45" s="235"/>
      <c r="R45" s="235"/>
      <c r="S45" s="235"/>
      <c r="T45" s="235"/>
      <c r="U45" s="235"/>
      <c r="V45" s="149" t="s">
        <v>216</v>
      </c>
      <c r="Y45" s="234"/>
      <c r="Z45" s="234"/>
      <c r="AA45" s="234"/>
      <c r="AB45" s="234"/>
      <c r="AC45" s="234"/>
      <c r="AD45" s="89"/>
    </row>
    <row r="46" spans="5:35" s="75" customFormat="1" ht="5.45" customHeight="1">
      <c r="E46" s="156"/>
      <c r="F46" s="156"/>
      <c r="G46" s="156"/>
      <c r="H46" s="156"/>
      <c r="I46" s="156"/>
      <c r="J46" s="156"/>
      <c r="K46" s="156"/>
      <c r="L46" s="156"/>
      <c r="M46" s="156"/>
      <c r="N46" s="156"/>
      <c r="O46" s="156"/>
      <c r="P46" s="156"/>
      <c r="Q46" s="156"/>
      <c r="R46" s="156"/>
      <c r="S46" s="156"/>
      <c r="T46" s="156"/>
      <c r="U46" s="156"/>
      <c r="V46" s="150"/>
      <c r="W46" s="79"/>
      <c r="X46" s="79"/>
      <c r="Y46" s="157"/>
      <c r="Z46" s="157"/>
      <c r="AA46" s="157"/>
      <c r="AB46" s="157"/>
      <c r="AC46" s="157"/>
      <c r="AD46" s="89"/>
      <c r="AE46" s="79"/>
      <c r="AF46" s="79"/>
      <c r="AG46" s="79"/>
      <c r="AH46" s="79"/>
      <c r="AI46" s="79"/>
    </row>
    <row r="47" spans="5:35" ht="17.45" customHeight="1">
      <c r="E47" s="235" t="s">
        <v>237</v>
      </c>
      <c r="F47" s="235"/>
      <c r="G47" s="235"/>
      <c r="H47" s="235"/>
      <c r="I47" s="235"/>
      <c r="J47" s="235"/>
      <c r="K47" s="235"/>
      <c r="L47" s="235"/>
      <c r="M47" s="235"/>
      <c r="N47" s="235"/>
      <c r="O47" s="235"/>
      <c r="P47" s="235"/>
      <c r="Q47" s="235"/>
      <c r="R47" s="235"/>
      <c r="S47" s="235"/>
      <c r="T47" s="235"/>
      <c r="U47" s="235"/>
      <c r="V47" s="149" t="s">
        <v>216</v>
      </c>
      <c r="Y47" s="157"/>
      <c r="Z47" s="90"/>
      <c r="AA47" s="90"/>
      <c r="AB47" s="90"/>
      <c r="AC47" s="90"/>
      <c r="AD47" s="89"/>
    </row>
    <row r="48" spans="5:35" s="75" customFormat="1" ht="17.45" customHeight="1">
      <c r="E48" s="156"/>
      <c r="F48" s="156"/>
      <c r="G48" s="156"/>
      <c r="H48" s="156"/>
      <c r="I48" s="156"/>
      <c r="J48" s="156"/>
      <c r="K48" s="156"/>
      <c r="L48" s="156"/>
      <c r="M48" s="156"/>
      <c r="N48" s="156"/>
      <c r="O48" s="156"/>
      <c r="P48" s="156"/>
      <c r="Q48" s="156"/>
      <c r="R48" s="156"/>
      <c r="S48" s="156"/>
      <c r="T48" s="156"/>
      <c r="U48" s="156"/>
      <c r="V48" s="150"/>
      <c r="W48" s="79"/>
      <c r="X48" s="79"/>
      <c r="Y48" s="157"/>
      <c r="Z48" s="90"/>
      <c r="AA48" s="90"/>
      <c r="AB48" s="90"/>
      <c r="AC48" s="90"/>
      <c r="AD48" s="89"/>
      <c r="AE48" s="79"/>
      <c r="AF48" s="79"/>
      <c r="AG48" s="79"/>
      <c r="AH48" s="79"/>
      <c r="AI48" s="79"/>
    </row>
    <row r="49" spans="5:35" s="75" customFormat="1" ht="17.45" customHeight="1">
      <c r="E49" s="236" t="s">
        <v>238</v>
      </c>
      <c r="F49" s="236"/>
      <c r="G49" s="236"/>
      <c r="H49" s="236"/>
      <c r="I49" s="236"/>
      <c r="J49" s="236"/>
      <c r="K49" s="236"/>
      <c r="L49" s="236"/>
      <c r="M49" s="236"/>
      <c r="N49" s="236"/>
      <c r="O49" s="236"/>
      <c r="P49" s="236"/>
      <c r="Q49" s="236"/>
      <c r="R49" s="236"/>
      <c r="S49" s="236"/>
      <c r="T49" s="236"/>
      <c r="U49" s="236"/>
      <c r="V49" s="236"/>
      <c r="W49" s="79"/>
      <c r="X49" s="79"/>
      <c r="Y49" s="157"/>
      <c r="Z49" s="157"/>
      <c r="AA49" s="157"/>
      <c r="AB49" s="157"/>
      <c r="AC49" s="157"/>
      <c r="AD49" s="156"/>
      <c r="AE49" s="79"/>
      <c r="AF49" s="79"/>
      <c r="AG49" s="79"/>
      <c r="AH49" s="79"/>
      <c r="AI49" s="79"/>
    </row>
    <row r="50" spans="5:35" ht="17.45" customHeight="1">
      <c r="E50" s="235" t="s">
        <v>239</v>
      </c>
      <c r="F50" s="235"/>
      <c r="G50" s="235"/>
      <c r="H50" s="235"/>
      <c r="I50" s="235"/>
      <c r="J50" s="235"/>
      <c r="K50" s="235"/>
      <c r="L50" s="235"/>
      <c r="M50" s="235"/>
      <c r="N50" s="235"/>
      <c r="O50" s="235"/>
      <c r="P50" s="235"/>
      <c r="Q50" s="235"/>
      <c r="R50" s="235"/>
      <c r="S50" s="235"/>
      <c r="T50" s="235"/>
      <c r="U50" s="235"/>
      <c r="V50" s="149" t="s">
        <v>216</v>
      </c>
      <c r="Y50" s="157"/>
      <c r="Z50" s="157"/>
      <c r="AA50" s="157"/>
      <c r="AB50" s="157"/>
      <c r="AC50" s="157"/>
      <c r="AD50" s="156"/>
    </row>
    <row r="51" spans="5:35" s="75" customFormat="1" ht="5.45" customHeight="1">
      <c r="E51" s="156"/>
      <c r="F51" s="156"/>
      <c r="G51" s="156"/>
      <c r="H51" s="156"/>
      <c r="I51" s="156"/>
      <c r="J51" s="156"/>
      <c r="K51" s="156"/>
      <c r="L51" s="156"/>
      <c r="M51" s="156"/>
      <c r="N51" s="156"/>
      <c r="O51" s="156"/>
      <c r="P51" s="156"/>
      <c r="Q51" s="156"/>
      <c r="R51" s="156"/>
      <c r="S51" s="156"/>
      <c r="T51" s="156"/>
      <c r="U51" s="156"/>
      <c r="V51" s="150"/>
      <c r="W51" s="79"/>
      <c r="X51" s="79"/>
      <c r="Y51" s="157"/>
      <c r="Z51" s="157"/>
      <c r="AA51" s="157"/>
      <c r="AB51" s="157"/>
      <c r="AC51" s="157"/>
      <c r="AD51" s="156"/>
      <c r="AE51" s="79"/>
      <c r="AF51" s="79"/>
      <c r="AG51" s="79"/>
      <c r="AH51" s="79"/>
      <c r="AI51" s="79"/>
    </row>
    <row r="52" spans="5:35" ht="17.45" customHeight="1">
      <c r="E52" s="235" t="s">
        <v>240</v>
      </c>
      <c r="F52" s="235"/>
      <c r="G52" s="235"/>
      <c r="H52" s="235"/>
      <c r="I52" s="235"/>
      <c r="J52" s="235"/>
      <c r="K52" s="235"/>
      <c r="L52" s="235"/>
      <c r="M52" s="235"/>
      <c r="N52" s="235"/>
      <c r="O52" s="235"/>
      <c r="P52" s="235"/>
      <c r="Q52" s="235"/>
      <c r="R52" s="235"/>
      <c r="S52" s="235"/>
      <c r="T52" s="235"/>
      <c r="U52" s="235"/>
      <c r="V52" s="149" t="s">
        <v>216</v>
      </c>
      <c r="Y52" s="157"/>
      <c r="Z52" s="157"/>
      <c r="AA52" s="157"/>
      <c r="AB52" s="157"/>
      <c r="AC52" s="157"/>
      <c r="AD52" s="156"/>
    </row>
    <row r="53" spans="5:35" s="75" customFormat="1" ht="5.45" customHeight="1">
      <c r="E53" s="156"/>
      <c r="F53" s="156"/>
      <c r="G53" s="156"/>
      <c r="H53" s="156"/>
      <c r="I53" s="156"/>
      <c r="J53" s="156"/>
      <c r="K53" s="156"/>
      <c r="L53" s="156"/>
      <c r="M53" s="156"/>
      <c r="N53" s="156"/>
      <c r="O53" s="156"/>
      <c r="P53" s="156"/>
      <c r="Q53" s="156"/>
      <c r="R53" s="156"/>
      <c r="S53" s="156"/>
      <c r="T53" s="156"/>
      <c r="U53" s="156"/>
      <c r="V53" s="150"/>
      <c r="W53" s="79"/>
      <c r="X53" s="79"/>
      <c r="Y53" s="157"/>
      <c r="Z53" s="157"/>
      <c r="AA53" s="157"/>
      <c r="AB53" s="157"/>
      <c r="AC53" s="157"/>
      <c r="AD53" s="156"/>
      <c r="AE53" s="79"/>
      <c r="AF53" s="79"/>
      <c r="AG53" s="79"/>
      <c r="AH53" s="79"/>
      <c r="AI53" s="79"/>
    </row>
    <row r="54" spans="5:35" ht="17.45" customHeight="1">
      <c r="E54" s="235" t="s">
        <v>241</v>
      </c>
      <c r="F54" s="235"/>
      <c r="G54" s="235"/>
      <c r="H54" s="235"/>
      <c r="I54" s="235"/>
      <c r="J54" s="235"/>
      <c r="K54" s="235"/>
      <c r="L54" s="235"/>
      <c r="M54" s="235"/>
      <c r="N54" s="235"/>
      <c r="O54" s="235"/>
      <c r="P54" s="235"/>
      <c r="Q54" s="235"/>
      <c r="R54" s="235"/>
      <c r="S54" s="235"/>
      <c r="T54" s="235"/>
      <c r="U54" s="235"/>
      <c r="V54" s="149" t="s">
        <v>216</v>
      </c>
      <c r="Y54" s="157"/>
      <c r="Z54" s="157"/>
      <c r="AA54" s="157"/>
      <c r="AB54" s="157"/>
      <c r="AC54" s="157"/>
      <c r="AD54" s="156"/>
    </row>
    <row r="55" spans="5:35" s="75" customFormat="1" ht="5.45" customHeight="1">
      <c r="E55" s="156"/>
      <c r="F55" s="156"/>
      <c r="G55" s="156"/>
      <c r="H55" s="156"/>
      <c r="I55" s="156"/>
      <c r="J55" s="156"/>
      <c r="K55" s="156"/>
      <c r="L55" s="156"/>
      <c r="M55" s="156"/>
      <c r="N55" s="156"/>
      <c r="O55" s="156"/>
      <c r="P55" s="156"/>
      <c r="Q55" s="156"/>
      <c r="R55" s="156"/>
      <c r="S55" s="156"/>
      <c r="T55" s="156"/>
      <c r="U55" s="156"/>
      <c r="V55" s="150"/>
      <c r="W55" s="79"/>
      <c r="X55" s="79"/>
      <c r="Y55" s="157"/>
      <c r="Z55" s="157"/>
      <c r="AA55" s="157"/>
      <c r="AB55" s="157"/>
      <c r="AC55" s="157"/>
      <c r="AD55" s="156"/>
      <c r="AE55" s="79"/>
      <c r="AF55" s="79"/>
      <c r="AG55" s="79"/>
      <c r="AH55" s="79"/>
      <c r="AI55" s="79"/>
    </row>
    <row r="56" spans="5:35" ht="17.45" customHeight="1">
      <c r="E56" s="235" t="s">
        <v>242</v>
      </c>
      <c r="F56" s="235"/>
      <c r="G56" s="235"/>
      <c r="H56" s="235"/>
      <c r="I56" s="235"/>
      <c r="J56" s="235"/>
      <c r="K56" s="235"/>
      <c r="L56" s="235"/>
      <c r="M56" s="235"/>
      <c r="N56" s="235"/>
      <c r="O56" s="235"/>
      <c r="P56" s="235"/>
      <c r="Q56" s="235"/>
      <c r="R56" s="235"/>
      <c r="S56" s="235"/>
      <c r="T56" s="235"/>
      <c r="U56" s="235"/>
      <c r="V56" s="149" t="s">
        <v>216</v>
      </c>
      <c r="Y56" s="157"/>
      <c r="Z56" s="157"/>
      <c r="AA56" s="157"/>
      <c r="AB56" s="157"/>
      <c r="AC56" s="157"/>
      <c r="AD56" s="156"/>
    </row>
    <row r="57" spans="5:35" s="75" customFormat="1" ht="5.45" customHeight="1">
      <c r="E57" s="156"/>
      <c r="F57" s="156"/>
      <c r="G57" s="156"/>
      <c r="H57" s="156"/>
      <c r="I57" s="156"/>
      <c r="J57" s="156"/>
      <c r="K57" s="156"/>
      <c r="L57" s="156"/>
      <c r="M57" s="156"/>
      <c r="N57" s="156"/>
      <c r="O57" s="156"/>
      <c r="P57" s="156"/>
      <c r="Q57" s="156"/>
      <c r="R57" s="156"/>
      <c r="S57" s="156"/>
      <c r="T57" s="156"/>
      <c r="U57" s="156"/>
      <c r="V57" s="150"/>
      <c r="W57" s="79"/>
      <c r="X57" s="79"/>
      <c r="Y57" s="157"/>
      <c r="Z57" s="157"/>
      <c r="AA57" s="157"/>
      <c r="AB57" s="157"/>
      <c r="AC57" s="157"/>
      <c r="AD57" s="156"/>
      <c r="AE57" s="79"/>
      <c r="AF57" s="79"/>
      <c r="AG57" s="79"/>
      <c r="AH57" s="79"/>
      <c r="AI57" s="79"/>
    </row>
    <row r="58" spans="5:35" ht="17.45" customHeight="1">
      <c r="E58" s="235" t="s">
        <v>243</v>
      </c>
      <c r="F58" s="235"/>
      <c r="G58" s="235"/>
      <c r="H58" s="235"/>
      <c r="I58" s="235"/>
      <c r="J58" s="235"/>
      <c r="K58" s="235"/>
      <c r="L58" s="235"/>
      <c r="M58" s="235"/>
      <c r="N58" s="235"/>
      <c r="O58" s="235"/>
      <c r="P58" s="235"/>
      <c r="Q58" s="235"/>
      <c r="R58" s="235"/>
      <c r="S58" s="235"/>
      <c r="T58" s="235"/>
      <c r="U58" s="235"/>
      <c r="V58" s="149" t="s">
        <v>216</v>
      </c>
      <c r="Y58" s="157"/>
      <c r="Z58" s="157"/>
      <c r="AA58" s="157"/>
      <c r="AB58" s="157"/>
      <c r="AC58" s="157"/>
      <c r="AD58" s="156"/>
    </row>
    <row r="59" spans="5:35" s="75" customFormat="1" ht="17.45" customHeight="1">
      <c r="E59" s="156"/>
      <c r="F59" s="156"/>
      <c r="G59" s="156"/>
      <c r="H59" s="156"/>
      <c r="I59" s="156"/>
      <c r="J59" s="156"/>
      <c r="K59" s="156"/>
      <c r="L59" s="156"/>
      <c r="M59" s="156"/>
      <c r="N59" s="156"/>
      <c r="O59" s="156"/>
      <c r="P59" s="156"/>
      <c r="Q59" s="156"/>
      <c r="R59" s="156"/>
      <c r="S59" s="156"/>
      <c r="T59" s="156"/>
      <c r="U59" s="156"/>
      <c r="V59" s="150"/>
      <c r="W59" s="79"/>
      <c r="X59" s="79"/>
      <c r="Y59" s="157"/>
      <c r="Z59" s="157"/>
      <c r="AA59" s="157"/>
      <c r="AB59" s="157"/>
      <c r="AC59" s="157"/>
      <c r="AD59" s="156"/>
      <c r="AE59" s="79"/>
      <c r="AF59" s="79"/>
      <c r="AG59" s="79"/>
      <c r="AH59" s="79"/>
      <c r="AI59" s="79"/>
    </row>
    <row r="60" spans="5:35" s="75" customFormat="1" ht="17.45" customHeight="1">
      <c r="E60" s="236" t="s">
        <v>244</v>
      </c>
      <c r="F60" s="236"/>
      <c r="G60" s="236"/>
      <c r="H60" s="236"/>
      <c r="I60" s="236"/>
      <c r="J60" s="236"/>
      <c r="K60" s="236"/>
      <c r="L60" s="236"/>
      <c r="M60" s="236"/>
      <c r="N60" s="236"/>
      <c r="O60" s="236"/>
      <c r="P60" s="236"/>
      <c r="Q60" s="236"/>
      <c r="R60" s="236"/>
      <c r="S60" s="236"/>
      <c r="T60" s="236"/>
      <c r="U60" s="236"/>
      <c r="V60" s="236"/>
      <c r="W60" s="79"/>
      <c r="X60" s="79"/>
      <c r="Y60" s="234"/>
      <c r="Z60" s="234"/>
      <c r="AA60" s="234"/>
      <c r="AB60" s="234"/>
      <c r="AC60" s="234"/>
      <c r="AD60" s="156"/>
      <c r="AE60" s="79"/>
      <c r="AF60" s="79"/>
      <c r="AG60" s="79"/>
      <c r="AH60" s="79"/>
      <c r="AI60" s="79"/>
    </row>
    <row r="61" spans="5:35" ht="17.45" customHeight="1">
      <c r="E61" s="235" t="s">
        <v>245</v>
      </c>
      <c r="F61" s="235"/>
      <c r="G61" s="235"/>
      <c r="H61" s="235"/>
      <c r="I61" s="235"/>
      <c r="J61" s="235"/>
      <c r="K61" s="235"/>
      <c r="L61" s="235"/>
      <c r="M61" s="235"/>
      <c r="N61" s="235"/>
      <c r="O61" s="235"/>
      <c r="P61" s="235"/>
      <c r="Q61" s="235"/>
      <c r="R61" s="235"/>
      <c r="S61" s="235"/>
      <c r="T61" s="235"/>
      <c r="U61" s="235"/>
      <c r="V61" s="149">
        <v>3</v>
      </c>
      <c r="Y61" s="157"/>
      <c r="Z61" s="156"/>
      <c r="AA61" s="156"/>
      <c r="AB61" s="156"/>
      <c r="AC61" s="156"/>
      <c r="AD61" s="156"/>
    </row>
    <row r="62" spans="5:35" s="75" customFormat="1" ht="5.45" customHeight="1">
      <c r="E62" s="156"/>
      <c r="F62" s="156"/>
      <c r="G62" s="156"/>
      <c r="H62" s="156"/>
      <c r="I62" s="156"/>
      <c r="J62" s="156"/>
      <c r="K62" s="156"/>
      <c r="L62" s="156"/>
      <c r="M62" s="156"/>
      <c r="N62" s="156"/>
      <c r="O62" s="156"/>
      <c r="P62" s="156"/>
      <c r="Q62" s="156"/>
      <c r="R62" s="156"/>
      <c r="S62" s="156"/>
      <c r="T62" s="156"/>
      <c r="U62" s="156"/>
      <c r="V62" s="150"/>
      <c r="W62" s="79"/>
      <c r="X62" s="79"/>
      <c r="Y62" s="157"/>
      <c r="Z62" s="156"/>
      <c r="AA62" s="156"/>
      <c r="AB62" s="156"/>
      <c r="AC62" s="156"/>
      <c r="AD62" s="156"/>
      <c r="AE62" s="79"/>
      <c r="AF62" s="79"/>
      <c r="AG62" s="79"/>
      <c r="AH62" s="79"/>
      <c r="AI62" s="79"/>
    </row>
    <row r="63" spans="5:35" ht="17.45" customHeight="1">
      <c r="E63" s="235" t="s">
        <v>246</v>
      </c>
      <c r="F63" s="235"/>
      <c r="G63" s="235"/>
      <c r="H63" s="235"/>
      <c r="I63" s="235"/>
      <c r="J63" s="235"/>
      <c r="K63" s="235"/>
      <c r="L63" s="235"/>
      <c r="M63" s="235"/>
      <c r="N63" s="235"/>
      <c r="O63" s="235"/>
      <c r="P63" s="235"/>
      <c r="Q63" s="235"/>
      <c r="R63" s="235"/>
      <c r="S63" s="235"/>
      <c r="T63" s="235"/>
      <c r="U63" s="235"/>
      <c r="V63" s="149">
        <v>3</v>
      </c>
      <c r="Y63" s="234"/>
      <c r="Z63" s="234"/>
      <c r="AA63" s="234"/>
      <c r="AB63" s="234"/>
      <c r="AC63" s="234"/>
      <c r="AD63" s="156"/>
    </row>
    <row r="64" spans="5:35" s="75" customFormat="1" ht="5.45" customHeight="1">
      <c r="E64" s="156"/>
      <c r="F64" s="156"/>
      <c r="G64" s="156"/>
      <c r="H64" s="156"/>
      <c r="I64" s="156"/>
      <c r="J64" s="156"/>
      <c r="K64" s="156"/>
      <c r="L64" s="156"/>
      <c r="M64" s="156"/>
      <c r="N64" s="156"/>
      <c r="O64" s="156"/>
      <c r="P64" s="156"/>
      <c r="Q64" s="156"/>
      <c r="R64" s="156"/>
      <c r="S64" s="156"/>
      <c r="T64" s="156"/>
      <c r="U64" s="156"/>
      <c r="V64" s="150"/>
      <c r="W64" s="79"/>
      <c r="X64" s="79"/>
      <c r="Y64" s="157"/>
      <c r="Z64" s="157"/>
      <c r="AA64" s="157"/>
      <c r="AB64" s="157"/>
      <c r="AC64" s="157"/>
      <c r="AD64" s="156"/>
      <c r="AE64" s="79"/>
      <c r="AF64" s="79"/>
      <c r="AG64" s="79"/>
      <c r="AH64" s="79"/>
      <c r="AI64" s="79"/>
    </row>
    <row r="65" spans="1:35" ht="17.45" customHeight="1">
      <c r="E65" s="235" t="s">
        <v>247</v>
      </c>
      <c r="F65" s="235"/>
      <c r="G65" s="235"/>
      <c r="H65" s="235"/>
      <c r="I65" s="235"/>
      <c r="J65" s="235"/>
      <c r="K65" s="235"/>
      <c r="L65" s="235"/>
      <c r="M65" s="235"/>
      <c r="N65" s="235"/>
      <c r="O65" s="235"/>
      <c r="P65" s="235"/>
      <c r="Q65" s="235"/>
      <c r="R65" s="235"/>
      <c r="S65" s="235"/>
      <c r="T65" s="235"/>
      <c r="U65" s="235"/>
      <c r="V65" s="149">
        <v>3</v>
      </c>
      <c r="Y65" s="157"/>
      <c r="Z65" s="156"/>
      <c r="AA65" s="156"/>
      <c r="AB65" s="156"/>
      <c r="AC65" s="156"/>
      <c r="AD65" s="156"/>
    </row>
    <row r="66" spans="1:35" s="75" customFormat="1" ht="5.45" customHeight="1">
      <c r="E66" s="156"/>
      <c r="F66" s="156"/>
      <c r="G66" s="156"/>
      <c r="H66" s="156"/>
      <c r="I66" s="156"/>
      <c r="J66" s="156"/>
      <c r="K66" s="156"/>
      <c r="L66" s="156"/>
      <c r="M66" s="156"/>
      <c r="N66" s="156"/>
      <c r="O66" s="156"/>
      <c r="P66" s="156"/>
      <c r="Q66" s="156"/>
      <c r="R66" s="156"/>
      <c r="S66" s="156"/>
      <c r="T66" s="156"/>
      <c r="U66" s="156"/>
      <c r="V66" s="150"/>
      <c r="W66" s="79"/>
      <c r="X66" s="79"/>
      <c r="Y66" s="157"/>
      <c r="Z66" s="156"/>
      <c r="AA66" s="156"/>
      <c r="AB66" s="156"/>
      <c r="AC66" s="156"/>
      <c r="AD66" s="156"/>
      <c r="AE66" s="79"/>
      <c r="AF66" s="79"/>
      <c r="AG66" s="79"/>
      <c r="AH66" s="79"/>
      <c r="AI66" s="79"/>
    </row>
    <row r="67" spans="1:35" ht="17.45" customHeight="1">
      <c r="D67" s="91"/>
      <c r="E67" s="235" t="s">
        <v>248</v>
      </c>
      <c r="F67" s="235"/>
      <c r="G67" s="235"/>
      <c r="H67" s="235"/>
      <c r="I67" s="235"/>
      <c r="J67" s="235"/>
      <c r="K67" s="235"/>
      <c r="L67" s="235"/>
      <c r="M67" s="235"/>
      <c r="N67" s="235"/>
      <c r="O67" s="235"/>
      <c r="P67" s="235"/>
      <c r="Q67" s="235"/>
      <c r="R67" s="235"/>
      <c r="S67" s="235"/>
      <c r="T67" s="235"/>
      <c r="U67" s="235"/>
      <c r="V67" s="149">
        <v>3</v>
      </c>
      <c r="Y67" s="234"/>
      <c r="Z67" s="234"/>
      <c r="AA67" s="234"/>
      <c r="AB67" s="234"/>
      <c r="AC67" s="234"/>
      <c r="AD67" s="156"/>
    </row>
    <row r="68" spans="1:35" ht="17.45" customHeight="1">
      <c r="D68" s="91"/>
      <c r="E68" s="88"/>
      <c r="F68" s="75"/>
      <c r="G68" s="92"/>
      <c r="H68" s="93"/>
      <c r="I68" s="93"/>
      <c r="J68" s="94"/>
      <c r="K68" s="94"/>
      <c r="L68" s="94"/>
      <c r="M68" s="94"/>
      <c r="N68" s="94"/>
      <c r="O68" s="94"/>
      <c r="P68" s="94"/>
      <c r="Q68" s="94"/>
      <c r="R68" s="94"/>
      <c r="S68" s="94"/>
      <c r="T68" s="94"/>
      <c r="U68" s="94"/>
      <c r="V68" s="150"/>
      <c r="Y68" s="157"/>
      <c r="Z68" s="157"/>
      <c r="AA68" s="157"/>
      <c r="AB68" s="157"/>
      <c r="AC68" s="157"/>
      <c r="AD68" s="156"/>
    </row>
    <row r="69" spans="1:35" ht="55.9" customHeight="1">
      <c r="A69" s="95"/>
      <c r="B69" s="80"/>
      <c r="C69" s="76"/>
      <c r="D69" s="96"/>
      <c r="E69" s="97"/>
      <c r="F69" s="98"/>
      <c r="G69" s="98"/>
      <c r="H69" s="98"/>
      <c r="J69" s="77"/>
      <c r="L69" s="77"/>
      <c r="N69" s="77"/>
      <c r="P69" s="77"/>
      <c r="R69" s="75"/>
      <c r="T69" s="77"/>
      <c r="U69" s="79"/>
      <c r="V69" s="79"/>
      <c r="W69" s="75"/>
      <c r="AH69" s="80"/>
      <c r="AI69" s="80"/>
    </row>
    <row r="70" spans="1:35" ht="13.9" customHeight="1">
      <c r="C70" s="76"/>
      <c r="D70" s="76"/>
      <c r="E70" s="99"/>
      <c r="F70" s="75"/>
      <c r="G70" s="77"/>
      <c r="H70" s="77"/>
      <c r="I70" s="79"/>
      <c r="J70" s="79"/>
      <c r="K70" s="75"/>
      <c r="L70" s="79"/>
      <c r="M70" s="79"/>
      <c r="N70" s="77"/>
      <c r="P70" s="77"/>
      <c r="R70" s="77"/>
      <c r="T70" s="77"/>
      <c r="V70" s="77"/>
      <c r="W70" s="75"/>
      <c r="X70" s="75"/>
      <c r="Y70" s="157"/>
      <c r="Z70" s="156"/>
      <c r="AA70" s="156"/>
      <c r="AB70" s="156"/>
      <c r="AC70" s="156"/>
      <c r="AD70" s="156"/>
      <c r="AE70" s="75"/>
      <c r="AF70" s="75"/>
      <c r="AG70" s="75"/>
      <c r="AH70" s="75"/>
      <c r="AI70" s="75"/>
    </row>
    <row r="71" spans="1:35" ht="18" customHeight="1">
      <c r="C71" s="76"/>
      <c r="D71" s="76"/>
      <c r="E71" s="100"/>
      <c r="F71" s="101"/>
      <c r="G71" s="102"/>
      <c r="H71" s="102"/>
      <c r="I71" s="79"/>
      <c r="J71" s="79"/>
      <c r="K71" s="75"/>
      <c r="L71" s="79"/>
      <c r="M71" s="103"/>
      <c r="N71" s="77"/>
      <c r="P71" s="77"/>
      <c r="R71" s="77"/>
      <c r="T71" s="77"/>
      <c r="V71" s="77"/>
      <c r="W71" s="86"/>
      <c r="X71" s="75"/>
      <c r="Y71" s="234"/>
      <c r="Z71" s="234"/>
      <c r="AA71" s="234"/>
      <c r="AB71" s="234"/>
      <c r="AC71" s="234"/>
      <c r="AD71" s="234"/>
      <c r="AE71" s="75"/>
      <c r="AF71" s="75"/>
      <c r="AG71" s="75"/>
      <c r="AH71" s="75"/>
      <c r="AI71" s="75"/>
    </row>
    <row r="72" spans="1:35" ht="18" customHeight="1">
      <c r="C72" s="76"/>
      <c r="D72" s="76"/>
      <c r="E72" s="100"/>
      <c r="F72" s="101"/>
      <c r="G72" s="102"/>
      <c r="H72" s="102"/>
      <c r="I72" s="79"/>
      <c r="J72" s="79"/>
      <c r="K72" s="75"/>
      <c r="L72" s="79"/>
      <c r="M72" s="103"/>
      <c r="N72" s="77"/>
      <c r="P72" s="77"/>
      <c r="R72" s="77"/>
      <c r="T72" s="77"/>
      <c r="V72" s="77"/>
      <c r="W72" s="86"/>
      <c r="X72" s="75"/>
      <c r="Y72" s="157"/>
      <c r="Z72" s="157"/>
      <c r="AA72" s="157"/>
      <c r="AB72" s="157"/>
      <c r="AC72" s="157"/>
      <c r="AD72" s="157"/>
      <c r="AE72" s="75"/>
      <c r="AF72" s="75"/>
      <c r="AG72" s="75"/>
      <c r="AH72" s="75"/>
      <c r="AI72" s="75"/>
    </row>
    <row r="73" spans="1:35" ht="18" customHeight="1">
      <c r="C73" s="76"/>
      <c r="D73" s="76"/>
      <c r="E73" s="100"/>
      <c r="F73" s="101"/>
      <c r="G73" s="102"/>
      <c r="H73" s="102"/>
      <c r="I73" s="79"/>
      <c r="J73" s="79"/>
      <c r="K73" s="75"/>
      <c r="L73" s="79"/>
      <c r="M73" s="103"/>
      <c r="N73" s="77"/>
      <c r="P73" s="77"/>
      <c r="R73" s="77"/>
      <c r="T73" s="77"/>
      <c r="V73" s="77"/>
      <c r="W73" s="86"/>
      <c r="X73" s="75"/>
      <c r="Y73" s="157"/>
      <c r="Z73" s="157"/>
      <c r="AA73" s="157"/>
      <c r="AB73" s="157"/>
      <c r="AC73" s="157"/>
      <c r="AD73" s="157"/>
      <c r="AE73" s="75"/>
      <c r="AF73" s="75"/>
      <c r="AG73" s="75"/>
      <c r="AH73" s="75"/>
      <c r="AI73" s="75"/>
    </row>
    <row r="74" spans="1:35" ht="25.5" customHeight="1">
      <c r="C74" s="76"/>
      <c r="D74" s="76"/>
      <c r="E74" s="100"/>
      <c r="F74" s="104"/>
      <c r="G74" s="77"/>
      <c r="H74" s="77"/>
      <c r="I74" s="79"/>
      <c r="J74" s="79"/>
      <c r="K74" s="75"/>
      <c r="L74" s="79"/>
      <c r="M74" s="103"/>
      <c r="N74" s="77"/>
      <c r="P74" s="77"/>
      <c r="R74" s="77"/>
      <c r="T74" s="77"/>
      <c r="V74" s="77"/>
      <c r="W74" s="86"/>
      <c r="X74" s="75"/>
      <c r="Y74" s="75"/>
      <c r="Z74" s="75"/>
      <c r="AA74" s="75"/>
      <c r="AB74" s="75"/>
      <c r="AC74" s="75"/>
      <c r="AD74" s="75"/>
      <c r="AE74" s="75"/>
      <c r="AF74" s="75"/>
      <c r="AG74" s="75"/>
      <c r="AH74" s="75"/>
      <c r="AI74" s="75"/>
    </row>
    <row r="75" spans="1:35" s="86" customFormat="1" ht="22.5" customHeight="1">
      <c r="E75" s="105"/>
      <c r="M75" s="106"/>
      <c r="N75" s="77"/>
      <c r="O75" s="77"/>
      <c r="P75" s="77"/>
      <c r="Q75" s="77"/>
      <c r="R75" s="75"/>
      <c r="S75" s="77"/>
      <c r="T75" s="77"/>
      <c r="U75" s="79"/>
      <c r="V75" s="79"/>
    </row>
    <row r="76" spans="1:35" s="86" customFormat="1" ht="22.5" customHeight="1">
      <c r="E76" s="76"/>
      <c r="M76" s="106"/>
      <c r="N76" s="238" t="s">
        <v>249</v>
      </c>
      <c r="O76" s="238"/>
      <c r="P76" s="238"/>
      <c r="Q76" s="238"/>
      <c r="R76" s="238"/>
      <c r="S76" s="107"/>
      <c r="T76" s="108" t="s">
        <v>250</v>
      </c>
      <c r="U76" s="107"/>
      <c r="V76" s="108" t="s">
        <v>251</v>
      </c>
    </row>
    <row r="77" spans="1:35" s="86" customFormat="1" ht="22.5" customHeight="1">
      <c r="E77" s="76"/>
      <c r="M77" s="106"/>
      <c r="N77" s="107"/>
      <c r="O77" s="107"/>
      <c r="P77" s="107"/>
      <c r="Q77" s="107"/>
      <c r="R77" s="107"/>
      <c r="S77" s="107"/>
      <c r="T77" s="109"/>
      <c r="U77" s="107"/>
      <c r="V77" s="109"/>
    </row>
    <row r="78" spans="1:35" s="86" customFormat="1" ht="22.5" customHeight="1">
      <c r="M78" s="110"/>
      <c r="N78" s="111" t="s">
        <v>252</v>
      </c>
      <c r="O78" s="112"/>
      <c r="P78" s="112"/>
      <c r="Q78" s="112"/>
      <c r="R78" s="112"/>
      <c r="S78" s="113"/>
      <c r="T78" s="114">
        <f>SUM(V6:V16)/24</f>
        <v>0.41666666666666669</v>
      </c>
      <c r="U78" s="115"/>
      <c r="V78" s="116" t="str">
        <f t="shared" ref="V78:V83" si="0">IF(T78&gt;75%, "High",IF(T78&gt;50%,"Medium",IF(T78&gt;25%,"Low",+"Very low")))</f>
        <v>Low</v>
      </c>
    </row>
    <row r="79" spans="1:35" s="86" customFormat="1" ht="22.5" customHeight="1">
      <c r="M79" s="106"/>
      <c r="N79" s="111" t="s">
        <v>253</v>
      </c>
      <c r="O79" s="112"/>
      <c r="P79" s="112"/>
      <c r="Q79" s="112"/>
      <c r="R79" s="112"/>
      <c r="S79" s="113"/>
      <c r="T79" s="114">
        <f>SUM(V19:V25)/16</f>
        <v>0</v>
      </c>
      <c r="U79" s="117"/>
      <c r="V79" s="116" t="str">
        <f t="shared" si="0"/>
        <v>Very low</v>
      </c>
    </row>
    <row r="80" spans="1:35" s="86" customFormat="1" ht="22.5" customHeight="1">
      <c r="M80" s="106"/>
      <c r="N80" s="111" t="s">
        <v>254</v>
      </c>
      <c r="O80" s="112"/>
      <c r="P80" s="112"/>
      <c r="Q80" s="112"/>
      <c r="R80" s="112"/>
      <c r="S80" s="156"/>
      <c r="T80" s="114">
        <f>SUM(V28:V34)/16</f>
        <v>0</v>
      </c>
      <c r="U80" s="117"/>
      <c r="V80" s="116" t="str">
        <f t="shared" si="0"/>
        <v>Very low</v>
      </c>
    </row>
    <row r="81" spans="1:23" s="86" customFormat="1" ht="22.5" customHeight="1">
      <c r="M81" s="106"/>
      <c r="N81" s="111" t="s">
        <v>255</v>
      </c>
      <c r="O81" s="112"/>
      <c r="P81" s="112"/>
      <c r="Q81" s="112"/>
      <c r="R81" s="112"/>
      <c r="S81" s="156"/>
      <c r="T81" s="114">
        <f>SUM(V37:V47)/24</f>
        <v>0</v>
      </c>
      <c r="U81" s="117"/>
      <c r="V81" s="116" t="str">
        <f t="shared" si="0"/>
        <v>Very low</v>
      </c>
    </row>
    <row r="82" spans="1:23" s="86" customFormat="1" ht="22.5" customHeight="1">
      <c r="M82" s="106"/>
      <c r="N82" s="111" t="s">
        <v>256</v>
      </c>
      <c r="O82" s="112"/>
      <c r="P82" s="112"/>
      <c r="Q82" s="112"/>
      <c r="R82" s="112"/>
      <c r="S82" s="156"/>
      <c r="T82" s="114">
        <f>SUM(V50:V58)/20</f>
        <v>0</v>
      </c>
      <c r="U82" s="117"/>
      <c r="V82" s="116" t="str">
        <f t="shared" si="0"/>
        <v>Very low</v>
      </c>
    </row>
    <row r="83" spans="1:23" s="86" customFormat="1" ht="22.5" customHeight="1">
      <c r="N83" s="111" t="s">
        <v>257</v>
      </c>
      <c r="O83" s="112"/>
      <c r="P83" s="112"/>
      <c r="Q83" s="112"/>
      <c r="R83" s="112"/>
      <c r="S83" s="156"/>
      <c r="T83" s="114">
        <f>SUM(T61:V67)/16</f>
        <v>0.75</v>
      </c>
      <c r="U83" s="117"/>
      <c r="V83" s="116" t="str">
        <f t="shared" si="0"/>
        <v>Medium</v>
      </c>
    </row>
    <row r="84" spans="1:23" s="86" customFormat="1" ht="22.5" customHeight="1">
      <c r="N84" s="111"/>
      <c r="O84" s="112"/>
      <c r="P84" s="112"/>
      <c r="Q84" s="112"/>
      <c r="R84" s="112"/>
      <c r="S84" s="156"/>
      <c r="T84" s="114"/>
      <c r="U84" s="117"/>
      <c r="V84" s="116"/>
    </row>
    <row r="85" spans="1:23" s="86" customFormat="1" ht="22.5" customHeight="1">
      <c r="N85" s="111"/>
      <c r="O85" s="112"/>
      <c r="P85" s="112"/>
      <c r="Q85" s="112"/>
      <c r="R85" s="112"/>
      <c r="S85" s="156"/>
      <c r="T85" s="114"/>
      <c r="U85" s="117"/>
      <c r="V85" s="116"/>
    </row>
    <row r="86" spans="1:23" s="86" customFormat="1" ht="130.15" customHeight="1">
      <c r="A86" s="239" t="s">
        <v>258</v>
      </c>
      <c r="B86" s="239"/>
      <c r="C86" s="239"/>
      <c r="D86" s="239"/>
      <c r="E86" s="239"/>
      <c r="F86" s="239"/>
      <c r="G86" s="239"/>
      <c r="H86" s="239"/>
      <c r="I86" s="239"/>
      <c r="J86" s="239"/>
      <c r="K86" s="239"/>
      <c r="L86" s="239"/>
      <c r="M86" s="239"/>
      <c r="N86" s="239"/>
      <c r="O86" s="239"/>
      <c r="P86" s="239"/>
      <c r="Q86" s="239"/>
      <c r="R86" s="239"/>
      <c r="S86" s="239"/>
      <c r="T86" s="239"/>
      <c r="U86" s="239"/>
      <c r="V86" s="239"/>
      <c r="W86" s="239"/>
    </row>
    <row r="87" spans="1:23" s="86" customFormat="1" ht="56.25" customHeight="1">
      <c r="D87" s="118"/>
      <c r="E87" s="118"/>
      <c r="F87" s="118"/>
    </row>
    <row r="88" spans="1:23" s="86" customFormat="1" ht="30" customHeight="1">
      <c r="D88" s="118" t="s">
        <v>259</v>
      </c>
      <c r="E88" s="118"/>
      <c r="F88" s="118"/>
      <c r="H88" s="233" t="s">
        <v>260</v>
      </c>
      <c r="I88" s="233"/>
      <c r="J88" s="233"/>
      <c r="K88" s="233"/>
      <c r="L88" s="233"/>
      <c r="M88" s="233"/>
      <c r="N88" s="233"/>
      <c r="O88" s="233"/>
      <c r="P88" s="233"/>
    </row>
    <row r="89" spans="1:23" s="86" customFormat="1" ht="11.25" customHeight="1">
      <c r="D89" s="118"/>
      <c r="E89" s="118"/>
      <c r="F89" s="118"/>
      <c r="H89" s="117"/>
      <c r="I89" s="117"/>
      <c r="J89" s="117"/>
      <c r="K89" s="117"/>
      <c r="L89" s="117"/>
      <c r="M89" s="117"/>
      <c r="N89" s="117"/>
      <c r="O89" s="117"/>
      <c r="P89" s="117"/>
    </row>
    <row r="90" spans="1:23" s="86" customFormat="1" ht="30" customHeight="1">
      <c r="D90" s="118" t="s">
        <v>261</v>
      </c>
      <c r="H90" s="233" t="s">
        <v>262</v>
      </c>
      <c r="I90" s="233"/>
      <c r="J90" s="233"/>
      <c r="K90" s="233"/>
      <c r="L90" s="233"/>
      <c r="M90" s="233"/>
      <c r="N90" s="233"/>
      <c r="O90" s="233"/>
      <c r="P90" s="233"/>
    </row>
    <row r="91" spans="1:23" s="86" customFormat="1" ht="41.45" customHeight="1">
      <c r="D91" s="119"/>
    </row>
    <row r="92" spans="1:23" s="120" customFormat="1" ht="33" customHeight="1">
      <c r="D92" s="237" t="s">
        <v>82</v>
      </c>
      <c r="E92" s="237"/>
      <c r="F92" s="237"/>
      <c r="G92" s="121"/>
      <c r="H92" s="237" t="s">
        <v>263</v>
      </c>
      <c r="I92" s="237"/>
      <c r="J92" s="237"/>
      <c r="K92" s="237"/>
      <c r="L92" s="237"/>
      <c r="M92" s="237"/>
      <c r="N92" s="237"/>
      <c r="O92" s="237"/>
      <c r="P92" s="237"/>
      <c r="Q92" s="237"/>
      <c r="R92" s="237"/>
      <c r="T92" s="122" t="s">
        <v>264</v>
      </c>
      <c r="V92" s="122" t="s">
        <v>265</v>
      </c>
    </row>
    <row r="93" spans="1:23" s="86" customFormat="1" ht="11.25" customHeight="1">
      <c r="G93" s="123"/>
      <c r="H93" s="123"/>
      <c r="I93" s="123"/>
      <c r="J93" s="123"/>
      <c r="K93" s="123"/>
      <c r="L93" s="123"/>
      <c r="M93" s="100"/>
      <c r="N93" s="124"/>
      <c r="O93" s="100"/>
      <c r="P93" s="100"/>
      <c r="Q93" s="100"/>
      <c r="R93" s="124"/>
      <c r="S93" s="100"/>
      <c r="T93" s="124"/>
      <c r="U93" s="75"/>
      <c r="V93" s="75"/>
      <c r="W93" s="75"/>
    </row>
    <row r="94" spans="1:23" s="86" customFormat="1" ht="24" customHeight="1">
      <c r="D94" s="125">
        <f>T78</f>
        <v>0.41666666666666669</v>
      </c>
      <c r="F94" s="126" t="s">
        <v>252</v>
      </c>
      <c r="G94" s="127"/>
      <c r="H94" s="230"/>
      <c r="I94" s="230"/>
      <c r="J94" s="230"/>
      <c r="K94" s="230"/>
      <c r="L94" s="230"/>
      <c r="M94" s="230"/>
      <c r="N94" s="230"/>
      <c r="O94" s="230"/>
      <c r="P94" s="230"/>
      <c r="Q94" s="230"/>
      <c r="R94" s="230"/>
      <c r="S94" s="128"/>
      <c r="T94" s="129" t="s">
        <v>266</v>
      </c>
      <c r="U94" s="130"/>
      <c r="V94" s="130" t="s">
        <v>267</v>
      </c>
      <c r="W94" s="75"/>
    </row>
    <row r="95" spans="1:23" s="86" customFormat="1" ht="11.25" customHeight="1">
      <c r="D95" s="131"/>
      <c r="F95" s="132"/>
      <c r="G95" s="127"/>
      <c r="H95" s="158"/>
      <c r="I95" s="158"/>
      <c r="J95" s="158"/>
      <c r="K95" s="158"/>
      <c r="L95" s="158"/>
      <c r="M95" s="133"/>
      <c r="N95" s="133"/>
      <c r="O95" s="133"/>
      <c r="P95" s="133"/>
      <c r="Q95" s="133"/>
      <c r="R95" s="134"/>
      <c r="S95" s="128"/>
      <c r="T95" s="129"/>
      <c r="U95" s="130"/>
      <c r="V95" s="130"/>
      <c r="W95" s="75"/>
    </row>
    <row r="96" spans="1:23" s="86" customFormat="1" ht="21" customHeight="1">
      <c r="D96" s="125">
        <f>T79</f>
        <v>0</v>
      </c>
      <c r="F96" s="126" t="s">
        <v>268</v>
      </c>
      <c r="G96" s="127"/>
      <c r="H96" s="230"/>
      <c r="I96" s="230"/>
      <c r="J96" s="230"/>
      <c r="K96" s="230"/>
      <c r="L96" s="230"/>
      <c r="M96" s="230"/>
      <c r="N96" s="230"/>
      <c r="O96" s="230"/>
      <c r="P96" s="230"/>
      <c r="Q96" s="230"/>
      <c r="R96" s="230"/>
      <c r="S96" s="128"/>
      <c r="T96" s="129" t="s">
        <v>266</v>
      </c>
      <c r="U96" s="130"/>
      <c r="V96" s="130" t="s">
        <v>267</v>
      </c>
      <c r="W96" s="75"/>
    </row>
    <row r="97" spans="4:23" s="86" customFormat="1" ht="11.25" customHeight="1">
      <c r="D97" s="131"/>
      <c r="F97" s="132"/>
      <c r="G97" s="135"/>
      <c r="H97" s="133"/>
      <c r="I97" s="133"/>
      <c r="J97" s="158"/>
      <c r="K97" s="158"/>
      <c r="L97" s="158"/>
      <c r="M97" s="133"/>
      <c r="N97" s="158"/>
      <c r="O97" s="133"/>
      <c r="P97" s="133"/>
      <c r="Q97" s="133"/>
      <c r="R97" s="134"/>
      <c r="S97" s="128"/>
      <c r="T97" s="129"/>
      <c r="U97" s="130"/>
      <c r="V97" s="130"/>
      <c r="W97" s="75"/>
    </row>
    <row r="98" spans="4:23" s="86" customFormat="1" ht="24.75" customHeight="1">
      <c r="D98" s="125">
        <f>T80</f>
        <v>0</v>
      </c>
      <c r="F98" s="126" t="s">
        <v>269</v>
      </c>
      <c r="G98" s="127"/>
      <c r="H98" s="230"/>
      <c r="I98" s="230"/>
      <c r="J98" s="230"/>
      <c r="K98" s="230"/>
      <c r="L98" s="230"/>
      <c r="M98" s="230"/>
      <c r="N98" s="230"/>
      <c r="O98" s="230"/>
      <c r="P98" s="230"/>
      <c r="Q98" s="230"/>
      <c r="R98" s="230"/>
      <c r="S98" s="128"/>
      <c r="T98" s="129" t="s">
        <v>266</v>
      </c>
      <c r="U98" s="130"/>
      <c r="V98" s="130" t="s">
        <v>267</v>
      </c>
      <c r="W98" s="75"/>
    </row>
    <row r="99" spans="4:23" s="86" customFormat="1" ht="11.25" customHeight="1">
      <c r="D99" s="131"/>
      <c r="F99" s="136"/>
      <c r="G99" s="135"/>
      <c r="H99" s="133"/>
      <c r="I99" s="133"/>
      <c r="J99" s="158"/>
      <c r="K99" s="158"/>
      <c r="L99" s="158"/>
      <c r="M99" s="133"/>
      <c r="N99" s="133"/>
      <c r="O99" s="133"/>
      <c r="P99" s="133"/>
      <c r="Q99" s="133"/>
      <c r="R99" s="134"/>
      <c r="S99" s="128"/>
      <c r="T99" s="129"/>
      <c r="U99" s="130"/>
      <c r="V99" s="130"/>
      <c r="W99" s="75"/>
    </row>
    <row r="100" spans="4:23" s="86" customFormat="1" ht="24.75" customHeight="1">
      <c r="D100" s="125">
        <f>T81</f>
        <v>0</v>
      </c>
      <c r="F100" s="126" t="s">
        <v>270</v>
      </c>
      <c r="G100" s="127"/>
      <c r="H100" s="230"/>
      <c r="I100" s="230"/>
      <c r="J100" s="230"/>
      <c r="K100" s="230"/>
      <c r="L100" s="230"/>
      <c r="M100" s="230"/>
      <c r="N100" s="230"/>
      <c r="O100" s="230"/>
      <c r="P100" s="230"/>
      <c r="Q100" s="230"/>
      <c r="R100" s="230"/>
      <c r="S100" s="128"/>
      <c r="T100" s="129" t="s">
        <v>266</v>
      </c>
      <c r="U100" s="130"/>
      <c r="V100" s="130" t="s">
        <v>267</v>
      </c>
      <c r="W100" s="75"/>
    </row>
    <row r="101" spans="4:23" s="86" customFormat="1" ht="11.25" customHeight="1">
      <c r="D101" s="131"/>
      <c r="F101" s="136"/>
      <c r="G101" s="135"/>
      <c r="H101" s="133"/>
      <c r="I101" s="133"/>
      <c r="J101" s="158"/>
      <c r="K101" s="158"/>
      <c r="L101" s="158"/>
      <c r="M101" s="133"/>
      <c r="N101" s="158"/>
      <c r="O101" s="133"/>
      <c r="P101" s="133"/>
      <c r="Q101" s="133"/>
      <c r="R101" s="134"/>
      <c r="S101" s="128"/>
      <c r="T101" s="129"/>
      <c r="U101" s="130"/>
      <c r="V101" s="130"/>
      <c r="W101" s="75"/>
    </row>
    <row r="102" spans="4:23" s="86" customFormat="1" ht="22.5" customHeight="1">
      <c r="D102" s="125">
        <f>T82</f>
        <v>0</v>
      </c>
      <c r="F102" s="126" t="s">
        <v>256</v>
      </c>
      <c r="G102" s="127"/>
      <c r="H102" s="230"/>
      <c r="I102" s="230"/>
      <c r="J102" s="230"/>
      <c r="K102" s="230"/>
      <c r="L102" s="230"/>
      <c r="M102" s="230"/>
      <c r="N102" s="230"/>
      <c r="O102" s="230"/>
      <c r="P102" s="230"/>
      <c r="Q102" s="230"/>
      <c r="R102" s="230"/>
      <c r="S102" s="128"/>
      <c r="T102" s="129" t="s">
        <v>266</v>
      </c>
      <c r="U102" s="130"/>
      <c r="V102" s="130" t="s">
        <v>267</v>
      </c>
      <c r="W102" s="75"/>
    </row>
    <row r="103" spans="4:23" s="86" customFormat="1" ht="11.25" customHeight="1">
      <c r="D103" s="131"/>
      <c r="F103" s="136"/>
      <c r="G103" s="135"/>
      <c r="H103" s="133"/>
      <c r="I103" s="133"/>
      <c r="J103" s="158"/>
      <c r="K103" s="158"/>
      <c r="L103" s="158"/>
      <c r="M103" s="133"/>
      <c r="N103" s="133"/>
      <c r="O103" s="133"/>
      <c r="P103" s="133"/>
      <c r="Q103" s="133"/>
      <c r="R103" s="134"/>
      <c r="S103" s="128"/>
      <c r="T103" s="137"/>
      <c r="U103" s="130"/>
      <c r="V103" s="130"/>
      <c r="W103" s="75"/>
    </row>
    <row r="104" spans="4:23" s="86" customFormat="1" ht="24" customHeight="1">
      <c r="D104" s="125">
        <f>T83</f>
        <v>0.75</v>
      </c>
      <c r="F104" s="126" t="str">
        <f>N83</f>
        <v>Workforce and Community</v>
      </c>
      <c r="G104" s="127"/>
      <c r="H104" s="230"/>
      <c r="I104" s="230"/>
      <c r="J104" s="230"/>
      <c r="K104" s="230"/>
      <c r="L104" s="230"/>
      <c r="M104" s="230"/>
      <c r="N104" s="230"/>
      <c r="O104" s="230"/>
      <c r="P104" s="230"/>
      <c r="Q104" s="230"/>
      <c r="R104" s="230"/>
      <c r="S104" s="128"/>
      <c r="T104" s="129" t="s">
        <v>266</v>
      </c>
      <c r="U104" s="130"/>
      <c r="V104" s="130" t="s">
        <v>267</v>
      </c>
      <c r="W104" s="75"/>
    </row>
    <row r="105" spans="4:23" s="86" customFormat="1" ht="11.25" customHeight="1">
      <c r="F105" s="138"/>
      <c r="G105" s="138"/>
      <c r="H105" s="139"/>
      <c r="I105" s="139"/>
      <c r="J105" s="140"/>
      <c r="K105" s="140"/>
      <c r="L105" s="140"/>
      <c r="M105" s="100"/>
      <c r="N105" s="100"/>
      <c r="O105" s="100"/>
      <c r="P105" s="100"/>
      <c r="Q105" s="100"/>
      <c r="R105" s="75"/>
      <c r="S105" s="100"/>
      <c r="T105" s="139"/>
      <c r="U105" s="75"/>
      <c r="V105" s="75"/>
      <c r="W105" s="75"/>
    </row>
    <row r="106" spans="4:23" s="86" customFormat="1" ht="18" customHeight="1">
      <c r="F106" s="138"/>
      <c r="G106" s="138"/>
      <c r="H106" s="138"/>
      <c r="I106" s="138"/>
      <c r="J106" s="140"/>
      <c r="K106" s="140"/>
      <c r="L106" s="140"/>
      <c r="M106" s="100"/>
      <c r="N106" s="100"/>
      <c r="O106" s="100"/>
      <c r="P106" s="100"/>
      <c r="Q106" s="100"/>
      <c r="R106" s="75"/>
      <c r="S106" s="100"/>
      <c r="T106" s="139"/>
      <c r="U106" s="75"/>
      <c r="V106" s="75"/>
      <c r="W106" s="75"/>
    </row>
    <row r="107" spans="4:23" ht="12.95">
      <c r="E107" s="86"/>
      <c r="F107" s="75"/>
      <c r="H107" s="77"/>
      <c r="J107" s="77"/>
      <c r="L107" s="77"/>
      <c r="N107" s="77"/>
      <c r="P107" s="77"/>
      <c r="R107" s="77"/>
      <c r="T107" s="77"/>
      <c r="V107" s="77"/>
    </row>
    <row r="108" spans="4:23" ht="12.95">
      <c r="E108" s="86"/>
      <c r="F108" s="75"/>
      <c r="H108" s="77"/>
      <c r="J108" s="77"/>
      <c r="L108" s="77"/>
      <c r="N108" s="77"/>
      <c r="P108" s="77"/>
      <c r="R108" s="77"/>
      <c r="T108" s="77"/>
      <c r="V108" s="77"/>
    </row>
    <row r="109" spans="4:23" ht="12.95">
      <c r="E109" s="86"/>
      <c r="F109" s="75"/>
      <c r="H109" s="77"/>
      <c r="J109" s="77"/>
      <c r="L109" s="77"/>
      <c r="N109" s="77"/>
      <c r="P109" s="77"/>
      <c r="R109" s="77"/>
      <c r="T109" s="77"/>
      <c r="V109" s="77"/>
    </row>
    <row r="110" spans="4:23" ht="12.95">
      <c r="E110" s="86"/>
      <c r="F110" s="75"/>
      <c r="H110" s="77"/>
      <c r="J110" s="77"/>
      <c r="L110" s="77"/>
      <c r="N110" s="77"/>
      <c r="P110" s="77"/>
      <c r="R110" s="77"/>
      <c r="T110" s="77"/>
      <c r="V110" s="77"/>
    </row>
    <row r="111" spans="4:23" ht="12.95">
      <c r="E111" s="86"/>
      <c r="F111" s="75"/>
      <c r="H111" s="77"/>
      <c r="J111" s="77"/>
      <c r="L111" s="77"/>
      <c r="N111" s="77"/>
      <c r="P111" s="77"/>
      <c r="R111" s="77"/>
      <c r="T111" s="77"/>
      <c r="V111" s="77"/>
    </row>
    <row r="112" spans="4:23">
      <c r="F112" s="75"/>
      <c r="H112" s="77"/>
      <c r="J112" s="77"/>
      <c r="L112" s="77"/>
      <c r="N112" s="77"/>
      <c r="P112" s="77"/>
      <c r="R112" s="77"/>
      <c r="T112" s="77"/>
      <c r="V112" s="77"/>
    </row>
    <row r="113" spans="6:22">
      <c r="F113" s="75"/>
      <c r="H113" s="77"/>
      <c r="J113" s="77"/>
      <c r="L113" s="77"/>
      <c r="N113" s="77"/>
      <c r="P113" s="77"/>
      <c r="R113" s="77"/>
      <c r="T113" s="77"/>
      <c r="V113" s="77"/>
    </row>
    <row r="114" spans="6:22">
      <c r="F114" s="75"/>
      <c r="H114" s="77"/>
      <c r="J114" s="77"/>
      <c r="L114" s="77"/>
      <c r="N114" s="77"/>
      <c r="P114" s="77"/>
      <c r="R114" s="77"/>
      <c r="T114" s="77"/>
      <c r="V114" s="77"/>
    </row>
    <row r="115" spans="6:22">
      <c r="F115" s="75"/>
      <c r="H115" s="77"/>
      <c r="J115" s="77"/>
      <c r="L115" s="77"/>
      <c r="N115" s="77"/>
      <c r="P115" s="77"/>
      <c r="R115" s="77"/>
      <c r="T115" s="77"/>
      <c r="V115" s="77"/>
    </row>
    <row r="116" spans="6:22">
      <c r="F116" s="75"/>
      <c r="H116" s="77"/>
      <c r="J116" s="77"/>
      <c r="L116" s="77"/>
      <c r="N116" s="77"/>
      <c r="P116" s="77"/>
      <c r="R116" s="77"/>
      <c r="T116" s="77"/>
      <c r="V116" s="77"/>
    </row>
    <row r="117" spans="6:22">
      <c r="F117" s="75"/>
      <c r="H117" s="77"/>
      <c r="J117" s="77"/>
      <c r="L117" s="77"/>
      <c r="N117" s="77"/>
      <c r="P117" s="77"/>
      <c r="R117" s="77"/>
      <c r="T117" s="77"/>
      <c r="V117" s="77"/>
    </row>
    <row r="118" spans="6:22">
      <c r="F118" s="75"/>
      <c r="H118" s="77"/>
      <c r="J118" s="77"/>
      <c r="L118" s="77"/>
      <c r="N118" s="77"/>
      <c r="P118" s="77"/>
      <c r="R118" s="77"/>
      <c r="T118" s="77"/>
      <c r="V118" s="77"/>
    </row>
    <row r="119" spans="6:22">
      <c r="F119" s="75"/>
      <c r="H119" s="77"/>
      <c r="J119" s="77"/>
      <c r="L119" s="77"/>
      <c r="N119" s="77"/>
      <c r="P119" s="77"/>
      <c r="R119" s="77"/>
      <c r="T119" s="77"/>
      <c r="V119" s="77"/>
    </row>
    <row r="120" spans="6:22">
      <c r="F120" s="75"/>
      <c r="H120" s="77"/>
      <c r="J120" s="77"/>
      <c r="L120" s="77"/>
      <c r="N120" s="77"/>
      <c r="P120" s="77"/>
      <c r="R120" s="77"/>
      <c r="T120" s="77"/>
      <c r="V120" s="77"/>
    </row>
    <row r="121" spans="6:22">
      <c r="F121" s="75"/>
      <c r="H121" s="77"/>
      <c r="J121" s="77"/>
      <c r="L121" s="77"/>
      <c r="N121" s="77"/>
      <c r="P121" s="77"/>
      <c r="R121" s="77"/>
      <c r="T121" s="77"/>
      <c r="V121" s="77"/>
    </row>
    <row r="122" spans="6:22">
      <c r="F122" s="75"/>
      <c r="H122" s="77"/>
      <c r="J122" s="77"/>
      <c r="L122" s="77"/>
      <c r="N122" s="77"/>
      <c r="P122" s="77"/>
      <c r="R122" s="77"/>
      <c r="T122" s="77"/>
      <c r="V122" s="77"/>
    </row>
    <row r="123" spans="6:22">
      <c r="F123" s="75"/>
      <c r="H123" s="77"/>
      <c r="J123" s="77"/>
      <c r="L123" s="77"/>
      <c r="N123" s="77"/>
      <c r="P123" s="77"/>
      <c r="R123" s="77"/>
      <c r="T123" s="77"/>
      <c r="V123" s="77"/>
    </row>
    <row r="124" spans="6:22">
      <c r="F124" s="75"/>
      <c r="H124" s="77"/>
      <c r="J124" s="77"/>
      <c r="L124" s="77"/>
      <c r="N124" s="77"/>
      <c r="P124" s="77"/>
      <c r="R124" s="77"/>
      <c r="T124" s="77"/>
      <c r="V124" s="77"/>
    </row>
    <row r="125" spans="6:22">
      <c r="F125" s="75"/>
      <c r="H125" s="77"/>
      <c r="J125" s="77"/>
      <c r="L125" s="77"/>
      <c r="N125" s="77"/>
      <c r="P125" s="77"/>
      <c r="R125" s="77"/>
      <c r="T125" s="77"/>
      <c r="V125" s="77"/>
    </row>
    <row r="126" spans="6:22">
      <c r="F126" s="75"/>
      <c r="H126" s="77"/>
      <c r="J126" s="77"/>
      <c r="L126" s="77"/>
      <c r="N126" s="77"/>
      <c r="P126" s="77"/>
      <c r="R126" s="77"/>
      <c r="T126" s="77"/>
      <c r="V126" s="77"/>
    </row>
    <row r="127" spans="6:22">
      <c r="F127" s="75"/>
      <c r="H127" s="77"/>
      <c r="J127" s="77"/>
      <c r="L127" s="77"/>
      <c r="N127" s="77"/>
      <c r="P127" s="77"/>
      <c r="R127" s="77"/>
      <c r="T127" s="77"/>
      <c r="V127" s="77"/>
    </row>
    <row r="128" spans="6:22">
      <c r="F128" s="75"/>
      <c r="H128" s="77"/>
      <c r="J128" s="77"/>
      <c r="L128" s="77"/>
      <c r="N128" s="77"/>
      <c r="P128" s="77"/>
      <c r="R128" s="77"/>
      <c r="T128" s="77"/>
      <c r="V128" s="77"/>
    </row>
    <row r="129" spans="6:22">
      <c r="F129" s="75"/>
      <c r="H129" s="77"/>
      <c r="J129" s="77"/>
      <c r="L129" s="77"/>
      <c r="N129" s="77"/>
      <c r="P129" s="77"/>
      <c r="R129" s="77"/>
      <c r="T129" s="77"/>
      <c r="V129" s="77"/>
    </row>
    <row r="130" spans="6:22">
      <c r="F130" s="75"/>
      <c r="H130" s="77"/>
      <c r="J130" s="77"/>
      <c r="L130" s="77"/>
      <c r="N130" s="77"/>
      <c r="P130" s="77"/>
      <c r="R130" s="77"/>
      <c r="T130" s="77"/>
      <c r="V130" s="77"/>
    </row>
    <row r="131" spans="6:22">
      <c r="F131" s="75"/>
      <c r="H131" s="77"/>
      <c r="J131" s="77"/>
      <c r="L131" s="77"/>
      <c r="N131" s="77"/>
      <c r="P131" s="77"/>
      <c r="R131" s="77"/>
      <c r="T131" s="77"/>
      <c r="V131" s="77"/>
    </row>
    <row r="132" spans="6:22">
      <c r="F132" s="75"/>
      <c r="H132" s="77"/>
      <c r="J132" s="77"/>
      <c r="L132" s="77"/>
      <c r="N132" s="77"/>
      <c r="P132" s="77"/>
      <c r="R132" s="77"/>
      <c r="T132" s="77"/>
      <c r="V132" s="77"/>
    </row>
    <row r="133" spans="6:22">
      <c r="F133" s="75"/>
      <c r="H133" s="77"/>
      <c r="J133" s="77"/>
      <c r="L133" s="77"/>
      <c r="N133" s="77"/>
      <c r="P133" s="77"/>
      <c r="R133" s="77"/>
      <c r="T133" s="77"/>
      <c r="V133" s="77"/>
    </row>
    <row r="134" spans="6:22">
      <c r="F134" s="75"/>
      <c r="H134" s="77"/>
      <c r="J134" s="77"/>
      <c r="L134" s="77"/>
      <c r="N134" s="77"/>
      <c r="P134" s="77"/>
      <c r="R134" s="77"/>
      <c r="T134" s="77"/>
      <c r="V134" s="77"/>
    </row>
    <row r="135" spans="6:22">
      <c r="F135" s="75"/>
      <c r="H135" s="77"/>
      <c r="J135" s="77"/>
      <c r="L135" s="77"/>
      <c r="N135" s="77"/>
      <c r="P135" s="77"/>
      <c r="R135" s="77"/>
      <c r="T135" s="77"/>
      <c r="V135" s="77"/>
    </row>
    <row r="136" spans="6:22">
      <c r="F136" s="75"/>
      <c r="H136" s="77"/>
      <c r="J136" s="77"/>
      <c r="L136" s="77"/>
      <c r="N136" s="77"/>
      <c r="P136" s="77"/>
      <c r="R136" s="77"/>
      <c r="T136" s="77"/>
      <c r="V136" s="77"/>
    </row>
    <row r="137" spans="6:22">
      <c r="F137" s="75"/>
      <c r="H137" s="77"/>
      <c r="J137" s="77"/>
      <c r="L137" s="77"/>
      <c r="N137" s="77"/>
      <c r="P137" s="77"/>
      <c r="R137" s="77"/>
      <c r="T137" s="77"/>
      <c r="V137" s="77"/>
    </row>
    <row r="138" spans="6:22">
      <c r="F138" s="75"/>
      <c r="H138" s="77"/>
      <c r="J138" s="77"/>
      <c r="L138" s="77"/>
      <c r="N138" s="77"/>
      <c r="P138" s="77"/>
      <c r="R138" s="77"/>
      <c r="T138" s="77"/>
      <c r="V138" s="77"/>
    </row>
    <row r="139" spans="6:22">
      <c r="F139" s="75"/>
      <c r="H139" s="77"/>
      <c r="J139" s="77"/>
      <c r="L139" s="77"/>
      <c r="N139" s="77"/>
      <c r="P139" s="77"/>
      <c r="R139" s="77"/>
      <c r="T139" s="77"/>
      <c r="V139" s="77"/>
    </row>
    <row r="140" spans="6:22">
      <c r="F140" s="75"/>
      <c r="H140" s="77"/>
      <c r="J140" s="77"/>
      <c r="L140" s="77"/>
      <c r="N140" s="77"/>
      <c r="P140" s="77"/>
      <c r="R140" s="77"/>
      <c r="T140" s="77"/>
      <c r="V140" s="77"/>
    </row>
    <row r="141" spans="6:22">
      <c r="F141" s="75"/>
      <c r="H141" s="77"/>
      <c r="J141" s="77"/>
      <c r="L141" s="77"/>
      <c r="N141" s="77"/>
      <c r="P141" s="77"/>
      <c r="R141" s="77"/>
      <c r="T141" s="77"/>
      <c r="V141" s="77"/>
    </row>
    <row r="142" spans="6:22">
      <c r="F142" s="75"/>
      <c r="H142" s="77"/>
      <c r="J142" s="77"/>
      <c r="L142" s="77"/>
      <c r="N142" s="77"/>
      <c r="P142" s="77"/>
      <c r="R142" s="77"/>
      <c r="T142" s="77"/>
      <c r="V142" s="77"/>
    </row>
    <row r="143" spans="6:22">
      <c r="F143" s="75"/>
      <c r="H143" s="77"/>
      <c r="J143" s="77"/>
      <c r="L143" s="77"/>
      <c r="N143" s="77"/>
      <c r="P143" s="77"/>
      <c r="R143" s="77"/>
      <c r="T143" s="77"/>
      <c r="V143" s="77"/>
    </row>
    <row r="144" spans="6:22">
      <c r="F144" s="75"/>
      <c r="H144" s="77"/>
      <c r="J144" s="77"/>
      <c r="L144" s="77"/>
      <c r="N144" s="77"/>
      <c r="P144" s="77"/>
      <c r="R144" s="77"/>
      <c r="T144" s="77"/>
      <c r="V144" s="77"/>
    </row>
    <row r="145" spans="6:22">
      <c r="F145" s="75"/>
      <c r="H145" s="77"/>
      <c r="J145" s="77"/>
      <c r="L145" s="77"/>
      <c r="N145" s="77"/>
      <c r="P145" s="77"/>
      <c r="R145" s="77"/>
      <c r="T145" s="77"/>
      <c r="V145" s="77"/>
    </row>
    <row r="146" spans="6:22">
      <c r="F146" s="75"/>
      <c r="H146" s="77"/>
      <c r="J146" s="77"/>
      <c r="L146" s="77"/>
      <c r="N146" s="77"/>
      <c r="P146" s="77"/>
      <c r="R146" s="77"/>
      <c r="T146" s="77"/>
      <c r="V146" s="77"/>
    </row>
    <row r="147" spans="6:22">
      <c r="F147" s="75"/>
      <c r="H147" s="77"/>
      <c r="J147" s="77"/>
      <c r="L147" s="77"/>
      <c r="N147" s="77"/>
      <c r="P147" s="77"/>
      <c r="R147" s="77"/>
      <c r="T147" s="77"/>
      <c r="V147" s="77"/>
    </row>
    <row r="148" spans="6:22">
      <c r="F148" s="75"/>
      <c r="H148" s="77"/>
      <c r="J148" s="77"/>
      <c r="L148" s="77"/>
      <c r="N148" s="77"/>
      <c r="P148" s="77"/>
      <c r="R148" s="77"/>
      <c r="T148" s="77"/>
      <c r="V148" s="77"/>
    </row>
    <row r="149" spans="6:22">
      <c r="F149" s="75"/>
      <c r="H149" s="77"/>
      <c r="J149" s="77"/>
      <c r="L149" s="77"/>
      <c r="N149" s="77"/>
      <c r="P149" s="77"/>
      <c r="R149" s="77"/>
      <c r="T149" s="77"/>
      <c r="V149" s="77"/>
    </row>
    <row r="150" spans="6:22">
      <c r="F150" s="75"/>
      <c r="H150" s="77"/>
      <c r="J150" s="77"/>
      <c r="L150" s="77"/>
      <c r="N150" s="77"/>
      <c r="P150" s="77"/>
      <c r="R150" s="77"/>
      <c r="T150" s="77"/>
      <c r="V150" s="77"/>
    </row>
    <row r="151" spans="6:22">
      <c r="F151" s="75"/>
      <c r="H151" s="77"/>
      <c r="J151" s="77"/>
      <c r="L151" s="77"/>
      <c r="N151" s="77"/>
      <c r="P151" s="77"/>
      <c r="R151" s="77"/>
      <c r="T151" s="77"/>
      <c r="V151" s="77"/>
    </row>
    <row r="152" spans="6:22">
      <c r="F152" s="75"/>
      <c r="H152" s="77"/>
      <c r="J152" s="77"/>
      <c r="L152" s="77"/>
      <c r="N152" s="77"/>
      <c r="P152" s="77"/>
      <c r="R152" s="77"/>
      <c r="T152" s="77"/>
      <c r="V152" s="77"/>
    </row>
    <row r="153" spans="6:22">
      <c r="F153" s="75"/>
      <c r="H153" s="77"/>
      <c r="J153" s="77"/>
      <c r="L153" s="77"/>
      <c r="N153" s="77"/>
      <c r="P153" s="77"/>
      <c r="R153" s="77"/>
      <c r="T153" s="77"/>
      <c r="V153" s="77"/>
    </row>
    <row r="154" spans="6:22">
      <c r="F154" s="75"/>
      <c r="H154" s="77"/>
      <c r="J154" s="77"/>
      <c r="L154" s="77"/>
      <c r="N154" s="77"/>
      <c r="P154" s="77"/>
      <c r="R154" s="77"/>
      <c r="T154" s="77"/>
      <c r="V154" s="77"/>
    </row>
    <row r="155" spans="6:22">
      <c r="F155" s="75"/>
      <c r="H155" s="77"/>
      <c r="J155" s="77"/>
      <c r="L155" s="77"/>
      <c r="N155" s="77"/>
      <c r="P155" s="77"/>
      <c r="R155" s="77"/>
      <c r="T155" s="77"/>
      <c r="V155" s="77"/>
    </row>
    <row r="156" spans="6:22">
      <c r="F156" s="75"/>
      <c r="H156" s="77"/>
      <c r="J156" s="77"/>
      <c r="L156" s="77"/>
      <c r="N156" s="77"/>
      <c r="P156" s="77"/>
      <c r="R156" s="77"/>
      <c r="T156" s="77"/>
      <c r="V156" s="77"/>
    </row>
    <row r="157" spans="6:22">
      <c r="F157" s="75"/>
      <c r="H157" s="77"/>
      <c r="J157" s="77"/>
      <c r="L157" s="77"/>
      <c r="N157" s="77"/>
      <c r="P157" s="77"/>
      <c r="R157" s="77"/>
      <c r="T157" s="77"/>
      <c r="V157" s="77"/>
    </row>
    <row r="158" spans="6:22">
      <c r="F158" s="75"/>
      <c r="H158" s="77"/>
      <c r="J158" s="77"/>
      <c r="L158" s="77"/>
      <c r="N158" s="77"/>
      <c r="P158" s="77"/>
      <c r="R158" s="77"/>
      <c r="T158" s="77"/>
      <c r="V158" s="77"/>
    </row>
    <row r="159" spans="6:22">
      <c r="F159" s="75"/>
      <c r="H159" s="77"/>
      <c r="J159" s="77"/>
      <c r="L159" s="77"/>
      <c r="N159" s="77"/>
      <c r="P159" s="77"/>
      <c r="R159" s="77"/>
      <c r="T159" s="77"/>
      <c r="V159" s="77"/>
    </row>
    <row r="160" spans="6:22">
      <c r="F160" s="75"/>
      <c r="H160" s="77"/>
      <c r="J160" s="77"/>
      <c r="L160" s="77"/>
      <c r="N160" s="77"/>
      <c r="P160" s="77"/>
      <c r="R160" s="77"/>
      <c r="T160" s="77"/>
      <c r="V160" s="77"/>
    </row>
    <row r="161" spans="6:22">
      <c r="F161" s="75"/>
      <c r="H161" s="77"/>
      <c r="J161" s="77"/>
      <c r="L161" s="77"/>
      <c r="N161" s="77"/>
      <c r="P161" s="77"/>
      <c r="R161" s="77"/>
      <c r="T161" s="77"/>
      <c r="V161" s="77"/>
    </row>
    <row r="162" spans="6:22">
      <c r="F162" s="75"/>
      <c r="H162" s="77"/>
      <c r="J162" s="77"/>
      <c r="L162" s="77"/>
      <c r="N162" s="77"/>
      <c r="P162" s="77"/>
      <c r="R162" s="77"/>
      <c r="T162" s="77"/>
      <c r="V162" s="77"/>
    </row>
    <row r="163" spans="6:22">
      <c r="F163" s="75"/>
      <c r="H163" s="77"/>
      <c r="J163" s="77"/>
      <c r="L163" s="77"/>
      <c r="N163" s="77"/>
      <c r="P163" s="77"/>
      <c r="R163" s="77"/>
      <c r="T163" s="77"/>
      <c r="V163" s="77"/>
    </row>
    <row r="164" spans="6:22">
      <c r="F164" s="75"/>
      <c r="H164" s="77"/>
      <c r="J164" s="77"/>
      <c r="L164" s="77"/>
      <c r="N164" s="77"/>
      <c r="P164" s="77"/>
      <c r="R164" s="77"/>
      <c r="T164" s="77"/>
      <c r="V164" s="77"/>
    </row>
    <row r="165" spans="6:22">
      <c r="F165" s="75"/>
      <c r="H165" s="77"/>
      <c r="J165" s="77"/>
      <c r="L165" s="77"/>
      <c r="N165" s="77"/>
      <c r="P165" s="77"/>
      <c r="R165" s="77"/>
      <c r="T165" s="77"/>
      <c r="V165" s="77"/>
    </row>
    <row r="166" spans="6:22">
      <c r="F166" s="75"/>
      <c r="H166" s="77"/>
      <c r="J166" s="77"/>
      <c r="L166" s="77"/>
      <c r="N166" s="77"/>
      <c r="P166" s="77"/>
      <c r="R166" s="77"/>
      <c r="T166" s="77"/>
      <c r="V166" s="77"/>
    </row>
    <row r="167" spans="6:22">
      <c r="F167" s="75"/>
      <c r="H167" s="77"/>
      <c r="J167" s="77"/>
      <c r="L167" s="77"/>
      <c r="N167" s="77"/>
      <c r="P167" s="77"/>
      <c r="R167" s="77"/>
      <c r="T167" s="77"/>
      <c r="V167" s="77"/>
    </row>
    <row r="168" spans="6:22">
      <c r="F168" s="75"/>
      <c r="H168" s="77"/>
      <c r="J168" s="77"/>
      <c r="L168" s="77"/>
      <c r="N168" s="77"/>
      <c r="P168" s="77"/>
      <c r="R168" s="77"/>
      <c r="T168" s="77"/>
      <c r="V168" s="77"/>
    </row>
    <row r="169" spans="6:22">
      <c r="F169" s="75"/>
      <c r="H169" s="77"/>
      <c r="J169" s="77"/>
      <c r="L169" s="77"/>
      <c r="N169" s="77"/>
      <c r="P169" s="77"/>
      <c r="R169" s="77"/>
      <c r="T169" s="77"/>
      <c r="V169" s="77"/>
    </row>
    <row r="170" spans="6:22">
      <c r="F170" s="75"/>
      <c r="H170" s="77"/>
      <c r="J170" s="77"/>
      <c r="L170" s="77"/>
      <c r="N170" s="77"/>
      <c r="P170" s="77"/>
      <c r="R170" s="77"/>
      <c r="T170" s="77"/>
      <c r="V170" s="77"/>
    </row>
    <row r="171" spans="6:22">
      <c r="F171" s="75"/>
      <c r="H171" s="77"/>
      <c r="J171" s="77"/>
      <c r="L171" s="77"/>
      <c r="N171" s="77"/>
      <c r="P171" s="77"/>
      <c r="R171" s="77"/>
      <c r="T171" s="77"/>
      <c r="V171" s="77"/>
    </row>
    <row r="172" spans="6:22">
      <c r="F172" s="75"/>
      <c r="H172" s="77"/>
      <c r="J172" s="77"/>
      <c r="L172" s="77"/>
      <c r="N172" s="77"/>
      <c r="P172" s="77"/>
      <c r="R172" s="77"/>
      <c r="T172" s="77"/>
      <c r="V172" s="77"/>
    </row>
    <row r="173" spans="6:22">
      <c r="F173" s="75"/>
      <c r="H173" s="77"/>
      <c r="J173" s="77"/>
      <c r="L173" s="77"/>
      <c r="N173" s="77"/>
      <c r="P173" s="77"/>
      <c r="R173" s="77"/>
      <c r="T173" s="77"/>
      <c r="V173" s="77"/>
    </row>
    <row r="174" spans="6:22">
      <c r="F174" s="75"/>
      <c r="H174" s="77"/>
      <c r="J174" s="77"/>
      <c r="L174" s="77"/>
      <c r="N174" s="77"/>
      <c r="P174" s="77"/>
      <c r="R174" s="77"/>
      <c r="T174" s="77"/>
      <c r="V174" s="77"/>
    </row>
    <row r="175" spans="6:22">
      <c r="F175" s="75"/>
      <c r="H175" s="77"/>
      <c r="J175" s="77"/>
      <c r="L175" s="77"/>
      <c r="N175" s="77"/>
      <c r="P175" s="77"/>
      <c r="R175" s="77"/>
      <c r="T175" s="77"/>
      <c r="V175" s="77"/>
    </row>
    <row r="176" spans="6:22">
      <c r="F176" s="75"/>
      <c r="H176" s="77"/>
      <c r="J176" s="77"/>
      <c r="L176" s="77"/>
      <c r="N176" s="77"/>
      <c r="P176" s="77"/>
      <c r="R176" s="77"/>
      <c r="T176" s="77"/>
      <c r="V176" s="77"/>
    </row>
    <row r="177" spans="6:22">
      <c r="F177" s="75"/>
      <c r="H177" s="77"/>
      <c r="J177" s="77"/>
      <c r="L177" s="77"/>
      <c r="N177" s="77"/>
      <c r="P177" s="77"/>
      <c r="R177" s="77"/>
      <c r="T177" s="77"/>
      <c r="V177" s="77"/>
    </row>
  </sheetData>
  <protectedRanges>
    <protectedRange sqref="D94:V118 H88 H90 V6 V8 V10 V12 V21 V37 V39 V41 V43 V45 V47 V50 V52 V54 V56 V58 V61 V63 V65 V67 E68 F68:J85 V14 V16 V23 V25 V28 V30 V32 V34 V19" name="SIA Input"/>
    <protectedRange sqref="F69:L85" name="Chart"/>
  </protectedRanges>
  <mergeCells count="54">
    <mergeCell ref="E25:U25"/>
    <mergeCell ref="E3:V3"/>
    <mergeCell ref="E6:U6"/>
    <mergeCell ref="E8:U8"/>
    <mergeCell ref="E10:U10"/>
    <mergeCell ref="E12:U12"/>
    <mergeCell ref="E14:U14"/>
    <mergeCell ref="E16:U16"/>
    <mergeCell ref="E18:V18"/>
    <mergeCell ref="E19:U19"/>
    <mergeCell ref="E21:U21"/>
    <mergeCell ref="E23:U23"/>
    <mergeCell ref="E45:U45"/>
    <mergeCell ref="Y45:AC45"/>
    <mergeCell ref="E27:V27"/>
    <mergeCell ref="E28:U28"/>
    <mergeCell ref="E30:U30"/>
    <mergeCell ref="E32:U32"/>
    <mergeCell ref="E34:U34"/>
    <mergeCell ref="E36:V36"/>
    <mergeCell ref="E37:U37"/>
    <mergeCell ref="E39:U39"/>
    <mergeCell ref="E41:U41"/>
    <mergeCell ref="Y41:AC41"/>
    <mergeCell ref="E43:U43"/>
    <mergeCell ref="E49:V49"/>
    <mergeCell ref="E50:U50"/>
    <mergeCell ref="E52:U52"/>
    <mergeCell ref="E54:U54"/>
    <mergeCell ref="E56:U56"/>
    <mergeCell ref="D92:F92"/>
    <mergeCell ref="H92:R92"/>
    <mergeCell ref="H94:R94"/>
    <mergeCell ref="H96:R96"/>
    <mergeCell ref="E65:U65"/>
    <mergeCell ref="E67:U67"/>
    <mergeCell ref="N76:R76"/>
    <mergeCell ref="A86:W86"/>
    <mergeCell ref="H98:R98"/>
    <mergeCell ref="H100:R100"/>
    <mergeCell ref="H102:R102"/>
    <mergeCell ref="H104:R104"/>
    <mergeCell ref="X2:AB3"/>
    <mergeCell ref="H88:P88"/>
    <mergeCell ref="H90:P90"/>
    <mergeCell ref="Y67:AC67"/>
    <mergeCell ref="Y71:AD71"/>
    <mergeCell ref="E58:U58"/>
    <mergeCell ref="E60:V60"/>
    <mergeCell ref="Y60:AC60"/>
    <mergeCell ref="E61:U61"/>
    <mergeCell ref="E63:U63"/>
    <mergeCell ref="Y63:AC63"/>
    <mergeCell ref="E47:U47"/>
  </mergeCells>
  <conditionalFormatting sqref="D94 D96 D98 D100 D102 D104">
    <cfRule type="cellIs" dxfId="6" priority="32" operator="between">
      <formula>0</formula>
      <formula>0.5</formula>
    </cfRule>
    <cfRule type="cellIs" dxfId="5" priority="33" operator="between">
      <formula>0.51</formula>
      <formula>0.75</formula>
    </cfRule>
    <cfRule type="cellIs" dxfId="4" priority="34" operator="between">
      <formula>76%</formula>
      <formula>100%</formula>
    </cfRule>
  </conditionalFormatting>
  <conditionalFormatting sqref="V6:V13 V61:V68 V15 V17">
    <cfRule type="colorScale" priority="39">
      <colorScale>
        <cfvo type="num" val="0"/>
        <cfvo type="num" val="2"/>
        <cfvo type="num" val="4"/>
        <color rgb="FF00823B"/>
        <color rgb="FFFFC000"/>
        <color rgb="FFC00000"/>
      </colorScale>
    </cfRule>
  </conditionalFormatting>
  <conditionalFormatting sqref="V14">
    <cfRule type="colorScale" priority="12">
      <colorScale>
        <cfvo type="num" val="0"/>
        <cfvo type="num" val="2"/>
        <cfvo type="num" val="4"/>
        <color rgb="FF00823B"/>
        <color rgb="FFFFC000"/>
        <color rgb="FFC00000"/>
      </colorScale>
    </cfRule>
  </conditionalFormatting>
  <conditionalFormatting sqref="V16">
    <cfRule type="colorScale" priority="11">
      <colorScale>
        <cfvo type="num" val="0"/>
        <cfvo type="num" val="2"/>
        <cfvo type="num" val="4"/>
        <color rgb="FF00823B"/>
        <color rgb="FFFFC000"/>
        <color rgb="FFC00000"/>
      </colorScale>
    </cfRule>
  </conditionalFormatting>
  <conditionalFormatting sqref="V19">
    <cfRule type="colorScale" priority="1">
      <colorScale>
        <cfvo type="num" val="0"/>
        <cfvo type="num" val="2"/>
        <cfvo type="num" val="4"/>
        <color rgb="FF00823B"/>
        <color rgb="FFFFC000"/>
        <color rgb="FFC00000"/>
      </colorScale>
    </cfRule>
  </conditionalFormatting>
  <conditionalFormatting sqref="V21">
    <cfRule type="colorScale" priority="30">
      <colorScale>
        <cfvo type="num" val="0"/>
        <cfvo type="num" val="2"/>
        <cfvo type="num" val="4"/>
        <color rgb="FF00823B"/>
        <color rgb="FFFFC000"/>
        <color rgb="FFC00000"/>
      </colorScale>
    </cfRule>
  </conditionalFormatting>
  <conditionalFormatting sqref="V20 V22 V26">
    <cfRule type="colorScale" priority="38">
      <colorScale>
        <cfvo type="num" val="0"/>
        <cfvo type="num" val="2"/>
        <cfvo type="num" val="4"/>
        <color rgb="FF00823B"/>
        <color rgb="FFFFC000"/>
        <color rgb="FFC00000"/>
      </colorScale>
    </cfRule>
  </conditionalFormatting>
  <conditionalFormatting sqref="V23">
    <cfRule type="colorScale" priority="9">
      <colorScale>
        <cfvo type="num" val="0"/>
        <cfvo type="num" val="2"/>
        <cfvo type="num" val="4"/>
        <color rgb="FF00823B"/>
        <color rgb="FFFFC000"/>
        <color rgb="FFC00000"/>
      </colorScale>
    </cfRule>
  </conditionalFormatting>
  <conditionalFormatting sqref="V24">
    <cfRule type="colorScale" priority="10">
      <colorScale>
        <cfvo type="num" val="0"/>
        <cfvo type="num" val="2"/>
        <cfvo type="num" val="4"/>
        <color rgb="FF00823B"/>
        <color rgb="FFFFC000"/>
        <color rgb="FFC00000"/>
      </colorScale>
    </cfRule>
  </conditionalFormatting>
  <conditionalFormatting sqref="V25">
    <cfRule type="colorScale" priority="8">
      <colorScale>
        <cfvo type="num" val="0"/>
        <cfvo type="num" val="2"/>
        <cfvo type="num" val="4"/>
        <color rgb="FF00823B"/>
        <color rgb="FFFFC000"/>
        <color rgb="FFC00000"/>
      </colorScale>
    </cfRule>
  </conditionalFormatting>
  <conditionalFormatting sqref="V28">
    <cfRule type="colorScale" priority="6">
      <colorScale>
        <cfvo type="num" val="0"/>
        <cfvo type="num" val="2"/>
        <cfvo type="num" val="4"/>
        <color rgb="FF00823B"/>
        <color rgb="FFFFC000"/>
        <color rgb="FFC00000"/>
      </colorScale>
    </cfRule>
  </conditionalFormatting>
  <conditionalFormatting sqref="V29">
    <cfRule type="colorScale" priority="7">
      <colorScale>
        <cfvo type="num" val="0"/>
        <cfvo type="num" val="2"/>
        <cfvo type="num" val="4"/>
        <color rgb="FF00823B"/>
        <color rgb="FFFFC000"/>
        <color rgb="FFC00000"/>
      </colorScale>
    </cfRule>
  </conditionalFormatting>
  <conditionalFormatting sqref="V30">
    <cfRule type="colorScale" priority="5">
      <colorScale>
        <cfvo type="num" val="0"/>
        <cfvo type="num" val="2"/>
        <cfvo type="num" val="4"/>
        <color rgb="FF00823B"/>
        <color rgb="FFFFC000"/>
        <color rgb="FFC00000"/>
      </colorScale>
    </cfRule>
  </conditionalFormatting>
  <conditionalFormatting sqref="V32">
    <cfRule type="colorScale" priority="3">
      <colorScale>
        <cfvo type="num" val="0"/>
        <cfvo type="num" val="2"/>
        <cfvo type="num" val="4"/>
        <color rgb="FF00823B"/>
        <color rgb="FFFFC000"/>
        <color rgb="FFC00000"/>
      </colorScale>
    </cfRule>
  </conditionalFormatting>
  <conditionalFormatting sqref="V33">
    <cfRule type="colorScale" priority="4">
      <colorScale>
        <cfvo type="num" val="0"/>
        <cfvo type="num" val="2"/>
        <cfvo type="num" val="4"/>
        <color rgb="FF00823B"/>
        <color rgb="FFFFC000"/>
        <color rgb="FFC00000"/>
      </colorScale>
    </cfRule>
  </conditionalFormatting>
  <conditionalFormatting sqref="V34">
    <cfRule type="colorScale" priority="2">
      <colorScale>
        <cfvo type="num" val="0"/>
        <cfvo type="num" val="2"/>
        <cfvo type="num" val="4"/>
        <color rgb="FF00823B"/>
        <color rgb="FFFFC000"/>
        <color rgb="FFC00000"/>
      </colorScale>
    </cfRule>
  </conditionalFormatting>
  <conditionalFormatting sqref="V31 V35">
    <cfRule type="colorScale" priority="37">
      <colorScale>
        <cfvo type="num" val="0"/>
        <cfvo type="num" val="2"/>
        <cfvo type="num" val="4"/>
        <color rgb="FF00823B"/>
        <color rgb="FFFFC000"/>
        <color rgb="FFC00000"/>
      </colorScale>
    </cfRule>
  </conditionalFormatting>
  <conditionalFormatting sqref="V37">
    <cfRule type="colorScale" priority="23">
      <colorScale>
        <cfvo type="num" val="0"/>
        <cfvo type="num" val="2"/>
        <cfvo type="num" val="4"/>
        <color rgb="FF00823B"/>
        <color rgb="FFFFC000"/>
        <color rgb="FFC00000"/>
      </colorScale>
    </cfRule>
  </conditionalFormatting>
  <conditionalFormatting sqref="V39">
    <cfRule type="colorScale" priority="22">
      <colorScale>
        <cfvo type="num" val="0"/>
        <cfvo type="num" val="2"/>
        <cfvo type="num" val="4"/>
        <color rgb="FF00823B"/>
        <color rgb="FFFFC000"/>
        <color rgb="FFC00000"/>
      </colorScale>
    </cfRule>
  </conditionalFormatting>
  <conditionalFormatting sqref="V38 V40 V42 V44 V46 V48">
    <cfRule type="colorScale" priority="36">
      <colorScale>
        <cfvo type="num" val="0"/>
        <cfvo type="num" val="2"/>
        <cfvo type="num" val="4"/>
        <color rgb="FF00823B"/>
        <color rgb="FFFFC000"/>
        <color rgb="FFC00000"/>
      </colorScale>
    </cfRule>
  </conditionalFormatting>
  <conditionalFormatting sqref="V41">
    <cfRule type="colorScale" priority="21">
      <colorScale>
        <cfvo type="num" val="0"/>
        <cfvo type="num" val="2"/>
        <cfvo type="num" val="4"/>
        <color rgb="FF00823B"/>
        <color rgb="FFFFC000"/>
        <color rgb="FFC00000"/>
      </colorScale>
    </cfRule>
  </conditionalFormatting>
  <conditionalFormatting sqref="V43">
    <cfRule type="colorScale" priority="20">
      <colorScale>
        <cfvo type="num" val="0"/>
        <cfvo type="num" val="2"/>
        <cfvo type="num" val="4"/>
        <color rgb="FF00823B"/>
        <color rgb="FFFFC000"/>
        <color rgb="FFC00000"/>
      </colorScale>
    </cfRule>
  </conditionalFormatting>
  <conditionalFormatting sqref="V45">
    <cfRule type="colorScale" priority="19">
      <colorScale>
        <cfvo type="num" val="0"/>
        <cfvo type="num" val="2"/>
        <cfvo type="num" val="4"/>
        <color rgb="FF00823B"/>
        <color rgb="FFFFC000"/>
        <color rgb="FFC00000"/>
      </colorScale>
    </cfRule>
  </conditionalFormatting>
  <conditionalFormatting sqref="V47">
    <cfRule type="colorScale" priority="18">
      <colorScale>
        <cfvo type="num" val="0"/>
        <cfvo type="num" val="2"/>
        <cfvo type="num" val="4"/>
        <color rgb="FF00823B"/>
        <color rgb="FFFFC000"/>
        <color rgb="FFC00000"/>
      </colorScale>
    </cfRule>
  </conditionalFormatting>
  <conditionalFormatting sqref="V50">
    <cfRule type="colorScale" priority="17">
      <colorScale>
        <cfvo type="num" val="0"/>
        <cfvo type="num" val="2"/>
        <cfvo type="num" val="4"/>
        <color rgb="FF00823B"/>
        <color rgb="FFFFC000"/>
        <color rgb="FFC00000"/>
      </colorScale>
    </cfRule>
  </conditionalFormatting>
  <conditionalFormatting sqref="V53 V51 V55 V57 V59">
    <cfRule type="colorScale" priority="35">
      <colorScale>
        <cfvo type="num" val="0"/>
        <cfvo type="num" val="2"/>
        <cfvo type="num" val="4"/>
        <color rgb="FF00823B"/>
        <color rgb="FFFFC000"/>
        <color rgb="FFC00000"/>
      </colorScale>
    </cfRule>
  </conditionalFormatting>
  <conditionalFormatting sqref="V52">
    <cfRule type="colorScale" priority="16">
      <colorScale>
        <cfvo type="num" val="0"/>
        <cfvo type="num" val="2"/>
        <cfvo type="num" val="4"/>
        <color rgb="FF00823B"/>
        <color rgb="FFFFC000"/>
        <color rgb="FFC00000"/>
      </colorScale>
    </cfRule>
  </conditionalFormatting>
  <conditionalFormatting sqref="V54">
    <cfRule type="colorScale" priority="15">
      <colorScale>
        <cfvo type="num" val="0"/>
        <cfvo type="num" val="2"/>
        <cfvo type="num" val="4"/>
        <color rgb="FF00823B"/>
        <color rgb="FFFFC000"/>
        <color rgb="FFC00000"/>
      </colorScale>
    </cfRule>
  </conditionalFormatting>
  <conditionalFormatting sqref="V56">
    <cfRule type="colorScale" priority="14">
      <colorScale>
        <cfvo type="num" val="0"/>
        <cfvo type="num" val="2"/>
        <cfvo type="num" val="4"/>
        <color rgb="FF00823B"/>
        <color rgb="FFFFC000"/>
        <color rgb="FFC00000"/>
      </colorScale>
    </cfRule>
  </conditionalFormatting>
  <conditionalFormatting sqref="V58">
    <cfRule type="colorScale" priority="13">
      <colorScale>
        <cfvo type="num" val="0"/>
        <cfvo type="num" val="2"/>
        <cfvo type="num" val="4"/>
        <color rgb="FF00823B"/>
        <color rgb="FFFFC000"/>
        <color rgb="FFC00000"/>
      </colorScale>
    </cfRule>
  </conditionalFormatting>
  <conditionalFormatting sqref="V78:V85">
    <cfRule type="cellIs" dxfId="3" priority="40" operator="equal">
      <formula>"high"</formula>
    </cfRule>
    <cfRule type="cellIs" dxfId="2" priority="41" operator="equal">
      <formula>"medium"</formula>
    </cfRule>
    <cfRule type="cellIs" dxfId="1" priority="42" stopIfTrue="1" operator="equal">
      <formula>"Low"</formula>
    </cfRule>
    <cfRule type="cellIs" dxfId="0" priority="43" stopIfTrue="1" operator="equal">
      <formula>"Very low"</formula>
    </cfRule>
  </conditionalFormatting>
  <pageMargins left="0.25" right="0.25" top="0.75" bottom="0.75" header="0.3" footer="0.3"/>
  <pageSetup scale="49" fitToHeight="0" orientation="portrait" horizontalDpi="4294967294" r:id="rId1"/>
  <headerFooter>
    <oddHeader xml:space="preserve">&amp;C
</oddHeader>
    <oddFooter>&amp;L&amp;"-,Regular"North Bristol NHS Trust | Environmental Management System | Sustainability Impact Assessment | Version 3 | 14-10-19</oddFooter>
  </headerFooter>
  <rowBreaks count="1" manualBreakCount="1">
    <brk id="85" min="2" max="22" man="1"/>
  </rowBreaks>
  <colBreaks count="1" manualBreakCount="1">
    <brk id="22" max="103"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
  <sheetViews>
    <sheetView workbookViewId="0">
      <selection activeCell="B13" sqref="B13"/>
    </sheetView>
  </sheetViews>
  <sheetFormatPr defaultRowHeight="14.45"/>
  <cols>
    <col min="1" max="1" width="10.140625" bestFit="1" customWidth="1"/>
    <col min="2" max="2" width="121.42578125" bestFit="1" customWidth="1"/>
    <col min="3" max="3" width="15.42578125" bestFit="1" customWidth="1"/>
  </cols>
  <sheetData>
    <row r="1" spans="1:3">
      <c r="A1" s="4" t="s">
        <v>271</v>
      </c>
      <c r="B1" s="4" t="s">
        <v>37</v>
      </c>
      <c r="C1" s="4" t="s">
        <v>272</v>
      </c>
    </row>
    <row r="2" spans="1:3">
      <c r="A2" s="159">
        <v>44292</v>
      </c>
      <c r="B2" t="s">
        <v>273</v>
      </c>
      <c r="C2" t="s">
        <v>274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0de5334-1183-4a24-a7e3-9cba8b21b70c" xsi:nil="true"/>
    <lcf76f155ced4ddcb4097134ff3c332f xmlns="0e9ff26f-10a1-4a80-bb6a-80ec484f585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0E6B30039B56944A3EDF032F845D4CE" ma:contentTypeVersion="17" ma:contentTypeDescription="Create a new document." ma:contentTypeScope="" ma:versionID="fef0ae758a812d1366903e9c975c0066">
  <xsd:schema xmlns:xsd="http://www.w3.org/2001/XMLSchema" xmlns:xs="http://www.w3.org/2001/XMLSchema" xmlns:p="http://schemas.microsoft.com/office/2006/metadata/properties" xmlns:ns2="0e9ff26f-10a1-4a80-bb6a-80ec484f5857" xmlns:ns3="90de5334-1183-4a24-a7e3-9cba8b21b70c" targetNamespace="http://schemas.microsoft.com/office/2006/metadata/properties" ma:root="true" ma:fieldsID="4c15cd165ff8733cf29e7094745a83a5" ns2:_="" ns3:_="">
    <xsd:import namespace="0e9ff26f-10a1-4a80-bb6a-80ec484f5857"/>
    <xsd:import namespace="90de5334-1183-4a24-a7e3-9cba8b21b70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9ff26f-10a1-4a80-bb6a-80ec484f58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a2b8254-26b4-4fec-a423-4e83a99de01c"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de5334-1183-4a24-a7e3-9cba8b21b70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4fdf9c9-70a7-4f4e-897c-14a423ae61d9}" ma:internalName="TaxCatchAll" ma:showField="CatchAllData" ma:web="90de5334-1183-4a24-a7e3-9cba8b21b70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925744-95BA-402B-89A6-ADA0DB3A1844}"/>
</file>

<file path=customXml/itemProps2.xml><?xml version="1.0" encoding="utf-8"?>
<ds:datastoreItem xmlns:ds="http://schemas.openxmlformats.org/officeDocument/2006/customXml" ds:itemID="{E0B44295-7693-4805-97C9-74DF4A408DB7}"/>
</file>

<file path=customXml/itemProps3.xml><?xml version="1.0" encoding="utf-8"?>
<ds:datastoreItem xmlns:ds="http://schemas.openxmlformats.org/officeDocument/2006/customXml" ds:itemID="{D05D602D-9274-4001-915D-9D351F9C8F6B}"/>
</file>

<file path=docMetadata/LabelInfo.xml><?xml version="1.0" encoding="utf-8"?>
<clbl:labelList xmlns:clbl="http://schemas.microsoft.com/office/2020/mipLabelMetadata">
  <clbl:label id="{e4b05909-4485-4890-b86d-8c28f911a872}" enabled="0" method="" siteId="{e4b05909-4485-4890-b86d-8c28f911a872}"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Waddingham</dc:creator>
  <cp:keywords/>
  <dc:description/>
  <cp:lastModifiedBy/>
  <cp:revision/>
  <dcterms:created xsi:type="dcterms:W3CDTF">2020-07-28T10:52:35Z</dcterms:created>
  <dcterms:modified xsi:type="dcterms:W3CDTF">2025-09-24T15:35:37Z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0x01010000E6B30039B56944A3EDF032F845D4CE</vt:lpwstr>
  </property>
  <property fmtid="{D5CDD505-2E9C-101B-9397-08002B2CF9AE}" pid="3" name="MediaServiceImageTags">
    <vt:lpwstr/>
  </property>
</Properties>
</file>